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020" activeTab="0"/>
  </bookViews>
  <sheets>
    <sheet name="Arkusz1" sheetId="1" r:id="rId1"/>
    <sheet name="Arkusz2" sheetId="2" r:id="rId2"/>
    <sheet name="Arkusz3" sheetId="3" r:id="rId3"/>
  </sheets>
  <definedNames>
    <definedName name="Excel_BuiltIn_Print_Area_1_1">'Arkusz1'!$C$4:$AM$83</definedName>
    <definedName name="_xlnm.Print_Area" localSheetId="0">'Arkusz1'!$A$1:$Y$82</definedName>
  </definedNames>
  <calcPr fullCalcOnLoad="1"/>
</workbook>
</file>

<file path=xl/sharedStrings.xml><?xml version="1.0" encoding="utf-8"?>
<sst xmlns="http://schemas.openxmlformats.org/spreadsheetml/2006/main" count="259" uniqueCount="72">
  <si>
    <t xml:space="preserve">       Przewozy Pasażerskie Autokarem Stanisław Sztuka </t>
  </si>
  <si>
    <t>Radzymin 05-200 Ciemne 116 Armii Krajowej 99</t>
  </si>
  <si>
    <t>05-250 Ciemne 11</t>
  </si>
  <si>
    <t xml:space="preserve">   Ciemne 116</t>
  </si>
  <si>
    <t>O</t>
  </si>
  <si>
    <t>P</t>
  </si>
  <si>
    <t>Kursy</t>
  </si>
  <si>
    <t>LP</t>
  </si>
  <si>
    <t>KM</t>
  </si>
  <si>
    <t>odległości</t>
  </si>
  <si>
    <t>↓</t>
  </si>
  <si>
    <t>Radzymin - Ks.Czrtoryskiej 02</t>
  </si>
  <si>
    <t>prędkość komunikacyjna</t>
  </si>
  <si>
    <t>LEGENDA:</t>
  </si>
  <si>
    <t>O - Odjazdy</t>
  </si>
  <si>
    <t>P - Przyjazdy</t>
  </si>
  <si>
    <t>6   - kursuje w soboty</t>
  </si>
  <si>
    <t>S   - kursuje w dni nauki szkolnej</t>
  </si>
  <si>
    <t>PRZYSTANKI</t>
  </si>
  <si>
    <t>D   - kursuje od poniedziałku do piątku oprócz Świąt</t>
  </si>
  <si>
    <t>E - Kursuje od poniedziałku do soboty oprócz świąt</t>
  </si>
  <si>
    <t>D , d</t>
  </si>
  <si>
    <t>6 , d</t>
  </si>
  <si>
    <t>E , d</t>
  </si>
  <si>
    <t>d   - nie kursuje w dniu 1.I, w pierwszy i drugi dzień Świąt Wielkanocnych oraz w dniach 25 i 26.XII</t>
  </si>
  <si>
    <t xml:space="preserve">Rozkład jazdy będzie obsługiwany przez dwa autobusy                         </t>
  </si>
  <si>
    <t>Radzymin ul. Traugutta 02</t>
  </si>
  <si>
    <t>Radzymin ul. 3-go Maja/ Norwida 01,02</t>
  </si>
  <si>
    <t>Radzymin ul. Wołomińska/ Wczasowa 01</t>
  </si>
  <si>
    <t>Ciemne ul. Wołomińska/Ciemne I</t>
  </si>
  <si>
    <t>Helenów ul. Witosa</t>
  </si>
  <si>
    <t xml:space="preserve">Wołomin ul.Geodetów/Wołomin I </t>
  </si>
  <si>
    <t xml:space="preserve">Wołomin ul.Geodetów/Wołomin II </t>
  </si>
  <si>
    <t>Wołomin ul. Niepodległości 01</t>
  </si>
  <si>
    <t>Wołomin ul. Wileńska/Reja 01 , 02</t>
  </si>
  <si>
    <t>Wołomin ul. Wileńska/Huta szkła 02 , 03</t>
  </si>
  <si>
    <t>Wołomin ul.Legionów/PKP 01</t>
  </si>
  <si>
    <t>Ciemne ul. Wołomińska/Ciemne II</t>
  </si>
  <si>
    <t>Czarna ul. Witosa/Czarna II</t>
  </si>
  <si>
    <t>Czarna ul. Witosa/Czarna I</t>
  </si>
  <si>
    <t>S</t>
  </si>
  <si>
    <t>Osoba zarządzajaca transportem:   Stanisław Sztuka</t>
  </si>
  <si>
    <t>Osoba zarządzajaca transportem:    Stanisław Sztuka</t>
  </si>
  <si>
    <t xml:space="preserve"> </t>
  </si>
  <si>
    <t>KOMUNIKACJA ZWYKŁA</t>
  </si>
  <si>
    <t>Obowiązuje od dnia: 01.03.2020</t>
  </si>
  <si>
    <t>Ważny do dnia:        31.12.2020</t>
  </si>
  <si>
    <t>Radzymin - Ks.Czartoryskiej 02</t>
  </si>
  <si>
    <t xml:space="preserve">Odjazdy </t>
  </si>
  <si>
    <t xml:space="preserve">ROZKŁAD JAZDY LINIA: RADZYMIN - CIEMNE - CZARNA – WOŁOMIN </t>
  </si>
  <si>
    <t>d   - nie kursuje w dniu 1.I, w pierwszy i drugi dzień Świąt Wielkanocnych     oraz w dniach 25 i 26.XII</t>
  </si>
  <si>
    <t>kat. Dr.</t>
  </si>
  <si>
    <t>gminna</t>
  </si>
  <si>
    <t xml:space="preserve">kat. Dr. </t>
  </si>
  <si>
    <t>przyjazdy</t>
  </si>
  <si>
    <t xml:space="preserve">gminna </t>
  </si>
  <si>
    <t xml:space="preserve">ROZKŁAD JAZDY LINIA: WOŁOMIN -  CZARNA - CIEMNE – RADZYMIN </t>
  </si>
  <si>
    <t>Wołomin ul. Wileńska/Huta szkła 02, 03</t>
  </si>
  <si>
    <t>pow.      4359W</t>
  </si>
  <si>
    <t>pow.       4359W</t>
  </si>
  <si>
    <t>woj.634</t>
  </si>
  <si>
    <t>woj.635</t>
  </si>
  <si>
    <t xml:space="preserve">MIĘDZYNARODOWY I KRAJOWY TRANSPORT DROGOWY </t>
  </si>
  <si>
    <t xml:space="preserve">OSÓB I RZECZY  NOWAK PIOTR </t>
  </si>
  <si>
    <t xml:space="preserve">05 - 200 WOŁOMIN, UL. AL.. ARMII  KRAJOWEJ 99 </t>
  </si>
  <si>
    <t>TEL.  502 520 311</t>
  </si>
  <si>
    <t>Linia komunikacyjna Nr: R.1434.0039.1.2.3.4.2020</t>
  </si>
  <si>
    <t>DNI  PARZYSTE</t>
  </si>
  <si>
    <t>ROZKŁAD JAZDY DO ZEZWOLENIA NR 0039/1/2/3/4/2020</t>
  </si>
  <si>
    <t xml:space="preserve">05 - 200 WOŁOMIN, UL. AL.. ARMII KRAJOWEJ 99 </t>
  </si>
  <si>
    <t>prędkość techniczna</t>
  </si>
  <si>
    <t xml:space="preserve">prędkość techniczna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</si>
</sst>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5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85"/>
  <sheetViews>
    <sheetView tabSelected="1" zoomScale="85" zoomScaleNormal="85" zoomScalePageLayoutView="0" workbookViewId="0" topLeftCell="A43">
      <selection activeCell="A72" sqref="A72"/>
    </sheetView>
  </sheetViews>
  <sheetFormatPr defaultColWidth="9.140625" defaultRowHeight="12.75"/>
  <cols>
    <col min="1" max="1" width="48.57421875" style="0" customWidth="1"/>
    <col min="2" max="2" width="7.57421875" style="0" customWidth="1"/>
    <col min="3" max="3" width="5.00390625" style="0" customWidth="1"/>
    <col min="4" max="4" width="9.00390625" style="0" customWidth="1"/>
    <col min="5" max="5" width="7.140625" style="0" customWidth="1"/>
    <col min="6" max="6" width="6.8515625" style="0" customWidth="1"/>
    <col min="7" max="7" width="8.140625" style="0" customWidth="1"/>
    <col min="8" max="8" width="7.8515625" style="0" customWidth="1"/>
    <col min="9" max="9" width="9.140625" style="0" customWidth="1"/>
    <col min="10" max="11" width="7.8515625" style="0" customWidth="1"/>
    <col min="12" max="12" width="8.8515625" style="0" customWidth="1"/>
    <col min="13" max="13" width="9.00390625" style="0" customWidth="1"/>
    <col min="14" max="15" width="9.57421875" style="0" customWidth="1"/>
    <col min="16" max="17" width="9.00390625" style="0" customWidth="1"/>
    <col min="18" max="20" width="8.421875" style="0" customWidth="1"/>
    <col min="21" max="21" width="4.8515625" style="0" customWidth="1"/>
    <col min="22" max="22" width="7.7109375" style="0" customWidth="1"/>
    <col min="23" max="23" width="1.421875" style="0" hidden="1" customWidth="1"/>
    <col min="24" max="24" width="9.421875" style="0" customWidth="1"/>
    <col min="25" max="25" width="0.13671875" style="0" customWidth="1"/>
    <col min="26" max="26" width="5.28125" style="0" customWidth="1"/>
    <col min="27" max="27" width="6.00390625" style="0" customWidth="1"/>
    <col min="28" max="28" width="5.28125" style="0" customWidth="1"/>
    <col min="29" max="36" width="6.28125" style="0" customWidth="1"/>
    <col min="37" max="37" width="4.140625" style="0" customWidth="1"/>
    <col min="38" max="38" width="6.28125" style="0" customWidth="1"/>
    <col min="39" max="39" width="3.7109375" style="0" customWidth="1"/>
  </cols>
  <sheetData>
    <row r="3" spans="1:7" ht="21.75" customHeight="1">
      <c r="A3" s="41" t="s">
        <v>62</v>
      </c>
      <c r="B3" s="41"/>
      <c r="C3" s="41"/>
      <c r="D3" s="41"/>
      <c r="E3" s="41"/>
      <c r="F3" s="41"/>
      <c r="G3" s="42"/>
    </row>
    <row r="4" spans="1:16" ht="20.25">
      <c r="A4" s="43" t="s">
        <v>63</v>
      </c>
      <c r="B4" s="43"/>
      <c r="C4" s="43"/>
      <c r="D4" s="43"/>
      <c r="E4" s="41"/>
      <c r="F4" s="41"/>
      <c r="G4" s="42"/>
      <c r="M4" s="22" t="s">
        <v>67</v>
      </c>
      <c r="N4" s="12"/>
      <c r="O4" s="12"/>
      <c r="P4" s="12"/>
    </row>
    <row r="5" spans="1:22" ht="14.25" customHeight="1">
      <c r="A5" s="44" t="s">
        <v>64</v>
      </c>
      <c r="B5" s="44"/>
      <c r="C5" s="44"/>
      <c r="D5" s="44"/>
      <c r="E5" s="44"/>
      <c r="F5" s="44"/>
      <c r="G5" s="45"/>
      <c r="H5" s="1"/>
      <c r="I5" s="1"/>
      <c r="J5" s="1"/>
      <c r="K5" s="1"/>
      <c r="L5" s="1"/>
      <c r="M5" s="44" t="s">
        <v>68</v>
      </c>
      <c r="N5" s="45"/>
      <c r="O5" s="45"/>
      <c r="P5" s="45"/>
      <c r="Q5" s="45"/>
      <c r="R5" s="45"/>
      <c r="S5" s="45"/>
      <c r="T5" s="45"/>
      <c r="U5" s="45"/>
      <c r="V5" s="45"/>
    </row>
    <row r="6" spans="1:29" ht="23.25" customHeight="1">
      <c r="A6" s="12" t="s">
        <v>65</v>
      </c>
      <c r="B6" s="12"/>
      <c r="C6" s="1"/>
      <c r="D6" s="30" t="s">
        <v>43</v>
      </c>
      <c r="E6" s="30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1"/>
      <c r="W6" s="1"/>
      <c r="X6" s="1"/>
      <c r="Y6" s="2"/>
      <c r="Z6" s="4"/>
      <c r="AA6" s="4"/>
      <c r="AB6" s="4"/>
      <c r="AC6" s="4"/>
    </row>
    <row r="7" spans="1:29" ht="23.25">
      <c r="A7" s="84" t="s">
        <v>66</v>
      </c>
      <c r="B7" s="84"/>
      <c r="C7" s="84"/>
      <c r="D7" s="84"/>
      <c r="E7" s="84"/>
      <c r="F7" s="84"/>
      <c r="G7" s="46"/>
      <c r="H7" s="6"/>
      <c r="I7" s="6"/>
      <c r="J7" s="6"/>
      <c r="K7" s="6"/>
      <c r="L7" s="6"/>
      <c r="M7" s="46"/>
      <c r="N7" s="46"/>
      <c r="O7" s="46"/>
      <c r="P7" s="47" t="s">
        <v>45</v>
      </c>
      <c r="Q7" s="47"/>
      <c r="R7" s="47"/>
      <c r="S7" s="47"/>
      <c r="T7" s="47"/>
      <c r="U7" s="48"/>
      <c r="V7" s="48"/>
      <c r="W7" s="48"/>
      <c r="X7" s="3"/>
      <c r="AA7" s="3"/>
      <c r="AB7" s="3"/>
      <c r="AC7" s="4"/>
    </row>
    <row r="8" spans="1:23" ht="26.25" customHeight="1">
      <c r="A8" s="22" t="s">
        <v>44</v>
      </c>
      <c r="B8" s="22"/>
      <c r="H8" s="4"/>
      <c r="I8" s="4"/>
      <c r="J8" s="4"/>
      <c r="K8" s="4"/>
      <c r="L8" s="4"/>
      <c r="P8" s="47" t="s">
        <v>46</v>
      </c>
      <c r="Q8" s="47"/>
      <c r="R8" s="47"/>
      <c r="S8" s="49"/>
      <c r="T8" s="49"/>
      <c r="U8" s="50"/>
      <c r="V8" s="50"/>
      <c r="W8" s="50"/>
    </row>
    <row r="9" spans="1:27" ht="12.75" hidden="1">
      <c r="A9" s="4"/>
      <c r="B9" s="4"/>
      <c r="C9" s="3" t="s">
        <v>0</v>
      </c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5"/>
      <c r="AA9" s="5"/>
    </row>
    <row r="10" spans="1:24" ht="12.75" hidden="1">
      <c r="A10" s="4"/>
      <c r="B10" s="4"/>
      <c r="C10" s="3" t="s">
        <v>1</v>
      </c>
      <c r="D10" s="3"/>
      <c r="E10" s="4"/>
      <c r="F10" s="4"/>
      <c r="G10" s="3"/>
      <c r="H10" s="4"/>
      <c r="I10" s="4"/>
      <c r="J10" s="4"/>
      <c r="K10" s="4"/>
      <c r="L10" s="3" t="s">
        <v>2</v>
      </c>
      <c r="M10" s="3" t="s">
        <v>3</v>
      </c>
      <c r="N10" s="3"/>
      <c r="O10" s="3"/>
      <c r="P10" s="3"/>
      <c r="Q10" s="3"/>
      <c r="R10" s="4"/>
      <c r="S10" s="4"/>
      <c r="T10" s="4"/>
      <c r="U10" s="4"/>
      <c r="V10" s="6"/>
      <c r="W10" s="6"/>
      <c r="X10" s="4"/>
    </row>
    <row r="11" spans="1:25" s="12" customFormat="1" ht="21.75" customHeight="1">
      <c r="A11" s="100" t="s">
        <v>49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34"/>
      <c r="T11" s="85" t="s">
        <v>43</v>
      </c>
      <c r="U11" s="85"/>
      <c r="V11" s="85"/>
      <c r="W11" s="85"/>
      <c r="X11" s="85"/>
      <c r="Y11" s="85"/>
    </row>
    <row r="12" spans="1:25" s="12" customFormat="1" ht="18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20"/>
      <c r="T12" s="85" t="s">
        <v>43</v>
      </c>
      <c r="U12" s="85"/>
      <c r="V12" s="85"/>
      <c r="W12" s="85"/>
      <c r="X12" s="85"/>
      <c r="Y12" s="85"/>
    </row>
    <row r="13" spans="1:25" s="12" customFormat="1" ht="18">
      <c r="A13" s="122" t="s">
        <v>18</v>
      </c>
      <c r="B13" s="53"/>
      <c r="C13" s="13"/>
      <c r="D13" s="57" t="s">
        <v>4</v>
      </c>
      <c r="E13" s="57" t="s">
        <v>4</v>
      </c>
      <c r="F13" s="57" t="s">
        <v>4</v>
      </c>
      <c r="G13" s="57" t="s">
        <v>4</v>
      </c>
      <c r="H13" s="57" t="s">
        <v>4</v>
      </c>
      <c r="I13" s="57" t="s">
        <v>4</v>
      </c>
      <c r="J13" s="57" t="s">
        <v>4</v>
      </c>
      <c r="K13" s="57" t="s">
        <v>4</v>
      </c>
      <c r="L13" s="57" t="s">
        <v>4</v>
      </c>
      <c r="M13" s="57" t="s">
        <v>4</v>
      </c>
      <c r="N13" s="57" t="s">
        <v>4</v>
      </c>
      <c r="O13" s="57" t="s">
        <v>4</v>
      </c>
      <c r="P13" s="57" t="s">
        <v>4</v>
      </c>
      <c r="Q13" s="57" t="s">
        <v>4</v>
      </c>
      <c r="R13" s="57" t="s">
        <v>4</v>
      </c>
      <c r="S13" s="57" t="s">
        <v>4</v>
      </c>
      <c r="T13" s="57" t="s">
        <v>4</v>
      </c>
      <c r="U13" s="114" t="s">
        <v>48</v>
      </c>
      <c r="V13" s="115"/>
      <c r="W13" s="115"/>
      <c r="X13" s="115"/>
      <c r="Y13" s="116"/>
    </row>
    <row r="14" spans="1:25" s="12" customFormat="1" ht="18">
      <c r="A14" s="123"/>
      <c r="B14" s="53"/>
      <c r="C14" s="14"/>
      <c r="D14" s="16">
        <v>1</v>
      </c>
      <c r="E14" s="16">
        <v>3</v>
      </c>
      <c r="F14" s="16">
        <v>5</v>
      </c>
      <c r="G14" s="16">
        <v>7</v>
      </c>
      <c r="H14" s="16">
        <v>9</v>
      </c>
      <c r="I14" s="16">
        <v>11</v>
      </c>
      <c r="J14" s="16">
        <v>13</v>
      </c>
      <c r="K14" s="16">
        <v>15</v>
      </c>
      <c r="L14" s="16">
        <v>17</v>
      </c>
      <c r="M14" s="16">
        <v>19</v>
      </c>
      <c r="N14" s="16">
        <v>21</v>
      </c>
      <c r="O14" s="16">
        <v>23</v>
      </c>
      <c r="P14" s="16">
        <v>25</v>
      </c>
      <c r="Q14" s="16">
        <v>27</v>
      </c>
      <c r="R14" s="16">
        <v>29</v>
      </c>
      <c r="S14" s="16">
        <v>31</v>
      </c>
      <c r="T14" s="59">
        <v>33</v>
      </c>
      <c r="U14" s="82" t="s">
        <v>6</v>
      </c>
      <c r="V14" s="90"/>
      <c r="W14" s="90"/>
      <c r="X14" s="90"/>
      <c r="Y14" s="91"/>
    </row>
    <row r="15" spans="1:25" s="12" customFormat="1" ht="26.25" customHeight="1">
      <c r="A15" s="124"/>
      <c r="B15" s="54" t="s">
        <v>51</v>
      </c>
      <c r="C15" s="16" t="s">
        <v>7</v>
      </c>
      <c r="D15" s="60" t="s">
        <v>21</v>
      </c>
      <c r="E15" s="60" t="s">
        <v>22</v>
      </c>
      <c r="F15" s="60" t="s">
        <v>21</v>
      </c>
      <c r="G15" s="60" t="s">
        <v>22</v>
      </c>
      <c r="H15" s="60" t="s">
        <v>21</v>
      </c>
      <c r="I15" s="60" t="s">
        <v>22</v>
      </c>
      <c r="J15" s="60" t="s">
        <v>40</v>
      </c>
      <c r="K15" s="60" t="s">
        <v>22</v>
      </c>
      <c r="L15" s="60" t="s">
        <v>21</v>
      </c>
      <c r="M15" s="60" t="s">
        <v>22</v>
      </c>
      <c r="N15" s="60" t="s">
        <v>21</v>
      </c>
      <c r="O15" s="60" t="s">
        <v>21</v>
      </c>
      <c r="P15" s="60" t="s">
        <v>22</v>
      </c>
      <c r="Q15" s="60" t="s">
        <v>22</v>
      </c>
      <c r="R15" s="60" t="s">
        <v>21</v>
      </c>
      <c r="S15" s="60" t="s">
        <v>21</v>
      </c>
      <c r="T15" s="60" t="s">
        <v>21</v>
      </c>
      <c r="U15" s="16"/>
      <c r="V15" s="94" t="s">
        <v>8</v>
      </c>
      <c r="W15" s="94"/>
      <c r="X15" s="118" t="s">
        <v>9</v>
      </c>
      <c r="Y15" s="119"/>
    </row>
    <row r="16" spans="1:25" s="12" customFormat="1" ht="18">
      <c r="A16" s="79" t="s">
        <v>47</v>
      </c>
      <c r="B16" s="51" t="s">
        <v>61</v>
      </c>
      <c r="C16" s="39">
        <v>1</v>
      </c>
      <c r="D16" s="61">
        <v>7.05</v>
      </c>
      <c r="E16" s="61">
        <v>7.1</v>
      </c>
      <c r="F16" s="61">
        <v>8.4</v>
      </c>
      <c r="G16" s="61">
        <v>9</v>
      </c>
      <c r="H16" s="61">
        <v>9.4</v>
      </c>
      <c r="I16" s="61">
        <v>10</v>
      </c>
      <c r="J16" s="61">
        <v>10.45</v>
      </c>
      <c r="K16" s="61">
        <v>11</v>
      </c>
      <c r="L16" s="61">
        <v>11.5</v>
      </c>
      <c r="M16" s="61">
        <v>13.2</v>
      </c>
      <c r="N16" s="61">
        <v>13.3</v>
      </c>
      <c r="O16" s="61">
        <v>14.45</v>
      </c>
      <c r="P16" s="61">
        <v>15</v>
      </c>
      <c r="Q16" s="61">
        <v>16</v>
      </c>
      <c r="R16" s="61">
        <v>16.1</v>
      </c>
      <c r="S16" s="61">
        <v>17.1</v>
      </c>
      <c r="T16" s="61">
        <v>18.1</v>
      </c>
      <c r="U16" s="39" t="s">
        <v>10</v>
      </c>
      <c r="V16" s="117">
        <v>0</v>
      </c>
      <c r="W16" s="117"/>
      <c r="X16" s="117">
        <v>0</v>
      </c>
      <c r="Y16" s="120"/>
    </row>
    <row r="17" spans="1:25" s="12" customFormat="1" ht="18">
      <c r="A17" s="79" t="s">
        <v>26</v>
      </c>
      <c r="B17" s="55" t="s">
        <v>52</v>
      </c>
      <c r="C17" s="39">
        <v>2</v>
      </c>
      <c r="D17" s="61">
        <f>D16+0.01</f>
        <v>7.06</v>
      </c>
      <c r="E17" s="61">
        <f aca="true" t="shared" si="0" ref="E17:T17">E16+0.01</f>
        <v>7.109999999999999</v>
      </c>
      <c r="F17" s="61">
        <f t="shared" si="0"/>
        <v>8.41</v>
      </c>
      <c r="G17" s="61">
        <f t="shared" si="0"/>
        <v>9.01</v>
      </c>
      <c r="H17" s="61">
        <f>H16+0.01</f>
        <v>9.41</v>
      </c>
      <c r="I17" s="61">
        <f t="shared" si="0"/>
        <v>10.01</v>
      </c>
      <c r="J17" s="61">
        <f>J16+0.01</f>
        <v>10.459999999999999</v>
      </c>
      <c r="K17" s="61">
        <f t="shared" si="0"/>
        <v>11.01</v>
      </c>
      <c r="L17" s="61">
        <f t="shared" si="0"/>
        <v>11.51</v>
      </c>
      <c r="M17" s="61">
        <f t="shared" si="0"/>
        <v>13.209999999999999</v>
      </c>
      <c r="N17" s="61">
        <f t="shared" si="0"/>
        <v>13.31</v>
      </c>
      <c r="O17" s="61">
        <f t="shared" si="0"/>
        <v>14.459999999999999</v>
      </c>
      <c r="P17" s="61">
        <f t="shared" si="0"/>
        <v>15.01</v>
      </c>
      <c r="Q17" s="61">
        <f t="shared" si="0"/>
        <v>16.01</v>
      </c>
      <c r="R17" s="61">
        <f t="shared" si="0"/>
        <v>16.110000000000003</v>
      </c>
      <c r="S17" s="61">
        <f t="shared" si="0"/>
        <v>17.110000000000003</v>
      </c>
      <c r="T17" s="61">
        <f t="shared" si="0"/>
        <v>18.110000000000003</v>
      </c>
      <c r="U17" s="39" t="s">
        <v>10</v>
      </c>
      <c r="V17" s="106">
        <v>0.2</v>
      </c>
      <c r="W17" s="105"/>
      <c r="X17" s="106">
        <v>0.2</v>
      </c>
      <c r="Y17" s="113"/>
    </row>
    <row r="18" spans="1:25" s="12" customFormat="1" ht="18">
      <c r="A18" s="80" t="s">
        <v>27</v>
      </c>
      <c r="B18" s="51" t="s">
        <v>61</v>
      </c>
      <c r="C18" s="16">
        <v>3</v>
      </c>
      <c r="D18" s="62">
        <f aca="true" t="shared" si="1" ref="D18:T18">D16+0.03</f>
        <v>7.08</v>
      </c>
      <c r="E18" s="62">
        <f t="shared" si="1"/>
        <v>7.13</v>
      </c>
      <c r="F18" s="62">
        <f t="shared" si="1"/>
        <v>8.43</v>
      </c>
      <c r="G18" s="62">
        <f>G16+0.03</f>
        <v>9.03</v>
      </c>
      <c r="H18" s="62">
        <f>H16+0.03</f>
        <v>9.43</v>
      </c>
      <c r="I18" s="62">
        <f>I16+0.03</f>
        <v>10.03</v>
      </c>
      <c r="J18" s="62">
        <f>J16+0.03</f>
        <v>10.479999999999999</v>
      </c>
      <c r="K18" s="62">
        <f t="shared" si="1"/>
        <v>11.03</v>
      </c>
      <c r="L18" s="62">
        <f t="shared" si="1"/>
        <v>11.53</v>
      </c>
      <c r="M18" s="62">
        <f>M16+0.03</f>
        <v>13.229999999999999</v>
      </c>
      <c r="N18" s="62">
        <f t="shared" si="1"/>
        <v>13.33</v>
      </c>
      <c r="O18" s="62">
        <f t="shared" si="1"/>
        <v>14.479999999999999</v>
      </c>
      <c r="P18" s="62">
        <f>P16+0.03</f>
        <v>15.03</v>
      </c>
      <c r="Q18" s="62">
        <f t="shared" si="1"/>
        <v>16.03</v>
      </c>
      <c r="R18" s="62">
        <f t="shared" si="1"/>
        <v>16.130000000000003</v>
      </c>
      <c r="S18" s="62">
        <f t="shared" si="1"/>
        <v>17.130000000000003</v>
      </c>
      <c r="T18" s="62">
        <f t="shared" si="1"/>
        <v>18.130000000000003</v>
      </c>
      <c r="U18" s="39" t="s">
        <v>10</v>
      </c>
      <c r="V18" s="94">
        <v>0.7</v>
      </c>
      <c r="W18" s="94"/>
      <c r="X18" s="94">
        <v>0.5</v>
      </c>
      <c r="Y18" s="109"/>
    </row>
    <row r="19" spans="1:25" s="12" customFormat="1" ht="18">
      <c r="A19" s="80" t="s">
        <v>28</v>
      </c>
      <c r="B19" s="51" t="s">
        <v>61</v>
      </c>
      <c r="C19" s="16">
        <v>4</v>
      </c>
      <c r="D19" s="62">
        <f aca="true" t="shared" si="2" ref="D19:T19">D16+0.04</f>
        <v>7.09</v>
      </c>
      <c r="E19" s="62">
        <f t="shared" si="2"/>
        <v>7.14</v>
      </c>
      <c r="F19" s="62">
        <f t="shared" si="2"/>
        <v>8.44</v>
      </c>
      <c r="G19" s="62">
        <f>G16+0.04</f>
        <v>9.04</v>
      </c>
      <c r="H19" s="62">
        <f>H16+0.04</f>
        <v>9.44</v>
      </c>
      <c r="I19" s="62">
        <f>I16+0.04</f>
        <v>10.04</v>
      </c>
      <c r="J19" s="62">
        <f>J16+0.04</f>
        <v>10.489999999999998</v>
      </c>
      <c r="K19" s="62">
        <f t="shared" si="2"/>
        <v>11.04</v>
      </c>
      <c r="L19" s="62">
        <f t="shared" si="2"/>
        <v>11.54</v>
      </c>
      <c r="M19" s="62">
        <f>M16+0.04</f>
        <v>13.239999999999998</v>
      </c>
      <c r="N19" s="62">
        <f t="shared" si="2"/>
        <v>13.34</v>
      </c>
      <c r="O19" s="62">
        <f t="shared" si="2"/>
        <v>14.489999999999998</v>
      </c>
      <c r="P19" s="62">
        <f>P16+0.04</f>
        <v>15.04</v>
      </c>
      <c r="Q19" s="62">
        <f t="shared" si="2"/>
        <v>16.04</v>
      </c>
      <c r="R19" s="62">
        <f t="shared" si="2"/>
        <v>16.14</v>
      </c>
      <c r="S19" s="62">
        <f t="shared" si="2"/>
        <v>17.14</v>
      </c>
      <c r="T19" s="62">
        <f t="shared" si="2"/>
        <v>18.14</v>
      </c>
      <c r="U19" s="39" t="s">
        <v>10</v>
      </c>
      <c r="V19" s="82">
        <v>1.7</v>
      </c>
      <c r="W19" s="83"/>
      <c r="X19" s="82">
        <v>1</v>
      </c>
      <c r="Y19" s="91"/>
    </row>
    <row r="20" spans="1:25" s="12" customFormat="1" ht="18">
      <c r="A20" s="80" t="s">
        <v>29</v>
      </c>
      <c r="B20" s="51" t="s">
        <v>61</v>
      </c>
      <c r="C20" s="16">
        <v>5</v>
      </c>
      <c r="D20" s="62">
        <f aca="true" t="shared" si="3" ref="D20:T20">D16+0.05</f>
        <v>7.1</v>
      </c>
      <c r="E20" s="62">
        <f t="shared" si="3"/>
        <v>7.1499999999999995</v>
      </c>
      <c r="F20" s="62">
        <f t="shared" si="3"/>
        <v>8.450000000000001</v>
      </c>
      <c r="G20" s="62">
        <f>G16+0.05</f>
        <v>9.05</v>
      </c>
      <c r="H20" s="62">
        <f>H16+0.05</f>
        <v>9.450000000000001</v>
      </c>
      <c r="I20" s="62">
        <f>I16+0.05</f>
        <v>10.05</v>
      </c>
      <c r="J20" s="62">
        <f>J16+0.05</f>
        <v>10.5</v>
      </c>
      <c r="K20" s="62">
        <f t="shared" si="3"/>
        <v>11.05</v>
      </c>
      <c r="L20" s="62">
        <f t="shared" si="3"/>
        <v>11.55</v>
      </c>
      <c r="M20" s="62">
        <f>M16+0.05</f>
        <v>13.25</v>
      </c>
      <c r="N20" s="62">
        <f t="shared" si="3"/>
        <v>13.350000000000001</v>
      </c>
      <c r="O20" s="62">
        <f t="shared" si="3"/>
        <v>14.5</v>
      </c>
      <c r="P20" s="62">
        <f>P16+0.05</f>
        <v>15.05</v>
      </c>
      <c r="Q20" s="62">
        <f t="shared" si="3"/>
        <v>16.05</v>
      </c>
      <c r="R20" s="62">
        <f t="shared" si="3"/>
        <v>16.150000000000002</v>
      </c>
      <c r="S20" s="62">
        <f t="shared" si="3"/>
        <v>17.150000000000002</v>
      </c>
      <c r="T20" s="62">
        <f t="shared" si="3"/>
        <v>18.150000000000002</v>
      </c>
      <c r="U20" s="39" t="s">
        <v>10</v>
      </c>
      <c r="V20" s="82">
        <v>2</v>
      </c>
      <c r="W20" s="83"/>
      <c r="X20" s="82">
        <v>0.3</v>
      </c>
      <c r="Y20" s="91"/>
    </row>
    <row r="21" spans="1:25" s="12" customFormat="1" ht="18">
      <c r="A21" s="80" t="s">
        <v>37</v>
      </c>
      <c r="B21" s="51" t="s">
        <v>61</v>
      </c>
      <c r="C21" s="16">
        <v>6</v>
      </c>
      <c r="D21" s="62">
        <f aca="true" t="shared" si="4" ref="D21:T21">D16+0.07</f>
        <v>7.12</v>
      </c>
      <c r="E21" s="62">
        <f t="shared" si="4"/>
        <v>7.17</v>
      </c>
      <c r="F21" s="62">
        <f t="shared" si="4"/>
        <v>8.47</v>
      </c>
      <c r="G21" s="62">
        <f>G16+0.07</f>
        <v>9.07</v>
      </c>
      <c r="H21" s="62">
        <f>H16+0.07</f>
        <v>9.47</v>
      </c>
      <c r="I21" s="62">
        <f>I16+0.07</f>
        <v>10.07</v>
      </c>
      <c r="J21" s="62">
        <f>J16+0.07</f>
        <v>10.52</v>
      </c>
      <c r="K21" s="62">
        <f t="shared" si="4"/>
        <v>11.07</v>
      </c>
      <c r="L21" s="62">
        <f t="shared" si="4"/>
        <v>11.57</v>
      </c>
      <c r="M21" s="62">
        <f>M16+0.07</f>
        <v>13.27</v>
      </c>
      <c r="N21" s="62">
        <f t="shared" si="4"/>
        <v>13.370000000000001</v>
      </c>
      <c r="O21" s="62">
        <f t="shared" si="4"/>
        <v>14.52</v>
      </c>
      <c r="P21" s="62">
        <f>P16+0.07</f>
        <v>15.07</v>
      </c>
      <c r="Q21" s="62">
        <f t="shared" si="4"/>
        <v>16.07</v>
      </c>
      <c r="R21" s="62">
        <f t="shared" si="4"/>
        <v>16.17</v>
      </c>
      <c r="S21" s="62">
        <f t="shared" si="4"/>
        <v>17.17</v>
      </c>
      <c r="T21" s="62">
        <f t="shared" si="4"/>
        <v>18.17</v>
      </c>
      <c r="U21" s="16" t="s">
        <v>10</v>
      </c>
      <c r="V21" s="94">
        <v>3.8</v>
      </c>
      <c r="W21" s="94"/>
      <c r="X21" s="94">
        <v>1.8</v>
      </c>
      <c r="Y21" s="109"/>
    </row>
    <row r="22" spans="1:25" s="12" customFormat="1" ht="18">
      <c r="A22" s="80" t="s">
        <v>30</v>
      </c>
      <c r="B22" s="51" t="s">
        <v>61</v>
      </c>
      <c r="C22" s="16">
        <v>7</v>
      </c>
      <c r="D22" s="62">
        <f aca="true" t="shared" si="5" ref="D22:T22">D16+0.1</f>
        <v>7.1499999999999995</v>
      </c>
      <c r="E22" s="62">
        <f t="shared" si="5"/>
        <v>7.199999999999999</v>
      </c>
      <c r="F22" s="62">
        <f t="shared" si="5"/>
        <v>8.5</v>
      </c>
      <c r="G22" s="62">
        <f>G16+0.1</f>
        <v>9.1</v>
      </c>
      <c r="H22" s="62">
        <f>H16+0.1</f>
        <v>9.5</v>
      </c>
      <c r="I22" s="62">
        <f>I16+0.1</f>
        <v>10.1</v>
      </c>
      <c r="J22" s="62">
        <f>J16+0.1</f>
        <v>10.549999999999999</v>
      </c>
      <c r="K22" s="62">
        <f t="shared" si="5"/>
        <v>11.1</v>
      </c>
      <c r="L22" s="62">
        <f>L16+0.5</f>
        <v>12</v>
      </c>
      <c r="M22" s="62">
        <f>M16+0.1</f>
        <v>13.299999999999999</v>
      </c>
      <c r="N22" s="62">
        <f t="shared" si="5"/>
        <v>13.4</v>
      </c>
      <c r="O22" s="62">
        <f t="shared" si="5"/>
        <v>14.549999999999999</v>
      </c>
      <c r="P22" s="62">
        <f>P16+0.1</f>
        <v>15.1</v>
      </c>
      <c r="Q22" s="62">
        <f t="shared" si="5"/>
        <v>16.1</v>
      </c>
      <c r="R22" s="62">
        <f t="shared" si="5"/>
        <v>16.200000000000003</v>
      </c>
      <c r="S22" s="62">
        <f t="shared" si="5"/>
        <v>17.200000000000003</v>
      </c>
      <c r="T22" s="62">
        <f t="shared" si="5"/>
        <v>18.200000000000003</v>
      </c>
      <c r="U22" s="16" t="s">
        <v>10</v>
      </c>
      <c r="V22" s="94">
        <v>5.5</v>
      </c>
      <c r="W22" s="94"/>
      <c r="X22" s="94">
        <v>1.7</v>
      </c>
      <c r="Y22" s="109"/>
    </row>
    <row r="23" spans="1:25" s="12" customFormat="1" ht="18">
      <c r="A23" s="80" t="s">
        <v>39</v>
      </c>
      <c r="B23" s="51" t="s">
        <v>61</v>
      </c>
      <c r="C23" s="16">
        <v>8</v>
      </c>
      <c r="D23" s="62">
        <f aca="true" t="shared" si="6" ref="D23:T23">D16+0.12</f>
        <v>7.17</v>
      </c>
      <c r="E23" s="62">
        <f t="shared" si="6"/>
        <v>7.22</v>
      </c>
      <c r="F23" s="62">
        <f t="shared" si="6"/>
        <v>8.52</v>
      </c>
      <c r="G23" s="62">
        <f>G16+0.12</f>
        <v>9.12</v>
      </c>
      <c r="H23" s="62">
        <f>H16+0.12</f>
        <v>9.52</v>
      </c>
      <c r="I23" s="62">
        <f>I16+0.12</f>
        <v>10.12</v>
      </c>
      <c r="J23" s="62">
        <f>J16+0.12</f>
        <v>10.569999999999999</v>
      </c>
      <c r="K23" s="62">
        <f t="shared" si="6"/>
        <v>11.12</v>
      </c>
      <c r="L23" s="62">
        <f>L16+0.52</f>
        <v>12.02</v>
      </c>
      <c r="M23" s="62">
        <f>M16+0.12</f>
        <v>13.319999999999999</v>
      </c>
      <c r="N23" s="62">
        <f t="shared" si="6"/>
        <v>13.42</v>
      </c>
      <c r="O23" s="62">
        <f t="shared" si="6"/>
        <v>14.569999999999999</v>
      </c>
      <c r="P23" s="62">
        <f>P16+0.12</f>
        <v>15.12</v>
      </c>
      <c r="Q23" s="62">
        <f t="shared" si="6"/>
        <v>16.12</v>
      </c>
      <c r="R23" s="62">
        <f t="shared" si="6"/>
        <v>16.220000000000002</v>
      </c>
      <c r="S23" s="62">
        <f t="shared" si="6"/>
        <v>17.220000000000002</v>
      </c>
      <c r="T23" s="62">
        <f t="shared" si="6"/>
        <v>18.220000000000002</v>
      </c>
      <c r="U23" s="16" t="s">
        <v>10</v>
      </c>
      <c r="V23" s="94">
        <v>6.7</v>
      </c>
      <c r="W23" s="94"/>
      <c r="X23" s="94">
        <v>1.2</v>
      </c>
      <c r="Y23" s="109"/>
    </row>
    <row r="24" spans="1:25" s="12" customFormat="1" ht="18">
      <c r="A24" s="80" t="s">
        <v>38</v>
      </c>
      <c r="B24" s="51" t="s">
        <v>61</v>
      </c>
      <c r="C24" s="16">
        <v>9</v>
      </c>
      <c r="D24" s="62">
        <f aca="true" t="shared" si="7" ref="D24:T24">D16+0.13</f>
        <v>7.18</v>
      </c>
      <c r="E24" s="62">
        <f t="shared" si="7"/>
        <v>7.2299999999999995</v>
      </c>
      <c r="F24" s="62">
        <f t="shared" si="7"/>
        <v>8.530000000000001</v>
      </c>
      <c r="G24" s="62">
        <f>G16+0.13</f>
        <v>9.13</v>
      </c>
      <c r="H24" s="62">
        <f>H16+0.13</f>
        <v>9.530000000000001</v>
      </c>
      <c r="I24" s="62">
        <f>I16+0.13</f>
        <v>10.13</v>
      </c>
      <c r="J24" s="62">
        <f>J16+0.13</f>
        <v>10.58</v>
      </c>
      <c r="K24" s="62">
        <f t="shared" si="7"/>
        <v>11.13</v>
      </c>
      <c r="L24" s="62">
        <f>L16+0.53</f>
        <v>12.03</v>
      </c>
      <c r="M24" s="62">
        <f>M16+0.13</f>
        <v>13.33</v>
      </c>
      <c r="N24" s="62">
        <f t="shared" si="7"/>
        <v>13.430000000000001</v>
      </c>
      <c r="O24" s="62">
        <f t="shared" si="7"/>
        <v>14.58</v>
      </c>
      <c r="P24" s="62">
        <f>P16+0.13</f>
        <v>15.13</v>
      </c>
      <c r="Q24" s="62">
        <f t="shared" si="7"/>
        <v>16.13</v>
      </c>
      <c r="R24" s="62">
        <f t="shared" si="7"/>
        <v>16.23</v>
      </c>
      <c r="S24" s="62">
        <f t="shared" si="7"/>
        <v>17.23</v>
      </c>
      <c r="T24" s="62">
        <f t="shared" si="7"/>
        <v>18.23</v>
      </c>
      <c r="U24" s="16" t="s">
        <v>10</v>
      </c>
      <c r="V24" s="94">
        <v>7.3</v>
      </c>
      <c r="W24" s="94"/>
      <c r="X24" s="125">
        <v>0.6</v>
      </c>
      <c r="Y24" s="126"/>
    </row>
    <row r="25" spans="1:25" s="12" customFormat="1" ht="18">
      <c r="A25" s="80" t="s">
        <v>31</v>
      </c>
      <c r="B25" s="51" t="s">
        <v>61</v>
      </c>
      <c r="C25" s="16">
        <v>10</v>
      </c>
      <c r="D25" s="62">
        <f aca="true" t="shared" si="8" ref="D25:T25">D16+0.14</f>
        <v>7.1899999999999995</v>
      </c>
      <c r="E25" s="62">
        <f t="shared" si="8"/>
        <v>7.239999999999999</v>
      </c>
      <c r="F25" s="62">
        <f t="shared" si="8"/>
        <v>8.540000000000001</v>
      </c>
      <c r="G25" s="62">
        <f>G16+0.14</f>
        <v>9.14</v>
      </c>
      <c r="H25" s="62">
        <f>H16+0.14</f>
        <v>9.540000000000001</v>
      </c>
      <c r="I25" s="62">
        <f>I16+0.14</f>
        <v>10.14</v>
      </c>
      <c r="J25" s="62">
        <f>J16+0.14</f>
        <v>10.59</v>
      </c>
      <c r="K25" s="62">
        <f t="shared" si="8"/>
        <v>11.14</v>
      </c>
      <c r="L25" s="62">
        <f>L16+0.54</f>
        <v>12.04</v>
      </c>
      <c r="M25" s="62">
        <f>M16+0.14</f>
        <v>13.34</v>
      </c>
      <c r="N25" s="62">
        <f t="shared" si="8"/>
        <v>13.440000000000001</v>
      </c>
      <c r="O25" s="62">
        <f t="shared" si="8"/>
        <v>14.59</v>
      </c>
      <c r="P25" s="62">
        <f>P16+0.14</f>
        <v>15.14</v>
      </c>
      <c r="Q25" s="62">
        <f t="shared" si="8"/>
        <v>16.14</v>
      </c>
      <c r="R25" s="62">
        <f t="shared" si="8"/>
        <v>16.240000000000002</v>
      </c>
      <c r="S25" s="62">
        <f t="shared" si="8"/>
        <v>17.240000000000002</v>
      </c>
      <c r="T25" s="62">
        <f t="shared" si="8"/>
        <v>18.240000000000002</v>
      </c>
      <c r="U25" s="16" t="s">
        <v>10</v>
      </c>
      <c r="V25" s="94">
        <v>8.5</v>
      </c>
      <c r="W25" s="94"/>
      <c r="X25" s="94">
        <v>1.2</v>
      </c>
      <c r="Y25" s="109"/>
    </row>
    <row r="26" spans="1:25" s="12" customFormat="1" ht="18">
      <c r="A26" s="80" t="s">
        <v>32</v>
      </c>
      <c r="B26" s="51" t="s">
        <v>61</v>
      </c>
      <c r="C26" s="16">
        <v>11</v>
      </c>
      <c r="D26" s="62">
        <f aca="true" t="shared" si="9" ref="D26:T26">D16+0.15</f>
        <v>7.2</v>
      </c>
      <c r="E26" s="62">
        <f t="shared" si="9"/>
        <v>7.25</v>
      </c>
      <c r="F26" s="62">
        <f t="shared" si="9"/>
        <v>8.55</v>
      </c>
      <c r="G26" s="62">
        <f>G16+0.15</f>
        <v>9.15</v>
      </c>
      <c r="H26" s="62">
        <f>H16+0.15</f>
        <v>9.55</v>
      </c>
      <c r="I26" s="62">
        <f>I16+0.15</f>
        <v>10.15</v>
      </c>
      <c r="J26" s="62">
        <f>J16+0.55</f>
        <v>11</v>
      </c>
      <c r="K26" s="62">
        <f t="shared" si="9"/>
        <v>11.15</v>
      </c>
      <c r="L26" s="62">
        <f>L16+0.55</f>
        <v>12.05</v>
      </c>
      <c r="M26" s="62">
        <f>M16+0.15</f>
        <v>13.35</v>
      </c>
      <c r="N26" s="62">
        <f t="shared" si="9"/>
        <v>13.450000000000001</v>
      </c>
      <c r="O26" s="62">
        <f>O16+0.55</f>
        <v>15</v>
      </c>
      <c r="P26" s="62">
        <f>P16+0.15</f>
        <v>15.15</v>
      </c>
      <c r="Q26" s="62">
        <f t="shared" si="9"/>
        <v>16.15</v>
      </c>
      <c r="R26" s="62">
        <f t="shared" si="9"/>
        <v>16.25</v>
      </c>
      <c r="S26" s="62">
        <f t="shared" si="9"/>
        <v>17.25</v>
      </c>
      <c r="T26" s="62">
        <f t="shared" si="9"/>
        <v>18.25</v>
      </c>
      <c r="U26" s="16" t="s">
        <v>10</v>
      </c>
      <c r="V26" s="94">
        <v>9.4</v>
      </c>
      <c r="W26" s="94"/>
      <c r="X26" s="94">
        <v>0.9</v>
      </c>
      <c r="Y26" s="109"/>
    </row>
    <row r="27" spans="1:25" s="12" customFormat="1" ht="18">
      <c r="A27" s="80" t="s">
        <v>33</v>
      </c>
      <c r="B27" s="51" t="s">
        <v>61</v>
      </c>
      <c r="C27" s="16">
        <v>12</v>
      </c>
      <c r="D27" s="62">
        <f aca="true" t="shared" si="10" ref="D27:T27">D16+0.16</f>
        <v>7.21</v>
      </c>
      <c r="E27" s="62">
        <f t="shared" si="10"/>
        <v>7.26</v>
      </c>
      <c r="F27" s="62">
        <f t="shared" si="10"/>
        <v>8.56</v>
      </c>
      <c r="G27" s="62">
        <f>G16+0.16</f>
        <v>9.16</v>
      </c>
      <c r="H27" s="62">
        <f>H16+0.16</f>
        <v>9.56</v>
      </c>
      <c r="I27" s="62">
        <f>I16+0.16</f>
        <v>10.16</v>
      </c>
      <c r="J27" s="62">
        <f>J16+0.56</f>
        <v>11.01</v>
      </c>
      <c r="K27" s="62">
        <f t="shared" si="10"/>
        <v>11.16</v>
      </c>
      <c r="L27" s="62">
        <f>L16+0.56</f>
        <v>12.06</v>
      </c>
      <c r="M27" s="62">
        <f>M16+0.16</f>
        <v>13.36</v>
      </c>
      <c r="N27" s="62">
        <f t="shared" si="10"/>
        <v>13.46</v>
      </c>
      <c r="O27" s="62">
        <f>O16+0.56</f>
        <v>15.01</v>
      </c>
      <c r="P27" s="62">
        <f>P16+0.16</f>
        <v>15.16</v>
      </c>
      <c r="Q27" s="62">
        <f t="shared" si="10"/>
        <v>16.16</v>
      </c>
      <c r="R27" s="62">
        <f t="shared" si="10"/>
        <v>16.26</v>
      </c>
      <c r="S27" s="62">
        <f t="shared" si="10"/>
        <v>17.26</v>
      </c>
      <c r="T27" s="62">
        <f t="shared" si="10"/>
        <v>18.26</v>
      </c>
      <c r="U27" s="16" t="s">
        <v>10</v>
      </c>
      <c r="V27" s="94">
        <v>10.1</v>
      </c>
      <c r="W27" s="94"/>
      <c r="X27" s="94">
        <v>0.7</v>
      </c>
      <c r="Y27" s="109"/>
    </row>
    <row r="28" spans="1:25" s="12" customFormat="1" ht="22.5">
      <c r="A28" s="80" t="s">
        <v>34</v>
      </c>
      <c r="B28" s="51" t="s">
        <v>59</v>
      </c>
      <c r="C28" s="16">
        <v>13</v>
      </c>
      <c r="D28" s="62">
        <f aca="true" t="shared" si="11" ref="D28:T28">D16+0.17</f>
        <v>7.22</v>
      </c>
      <c r="E28" s="62">
        <f t="shared" si="11"/>
        <v>7.27</v>
      </c>
      <c r="F28" s="62">
        <f t="shared" si="11"/>
        <v>8.57</v>
      </c>
      <c r="G28" s="62">
        <f>G16+0.17</f>
        <v>9.17</v>
      </c>
      <c r="H28" s="62">
        <f>H16+0.17</f>
        <v>9.57</v>
      </c>
      <c r="I28" s="62">
        <f>I16+0.17</f>
        <v>10.17</v>
      </c>
      <c r="J28" s="62">
        <f>J16+0.57</f>
        <v>11.02</v>
      </c>
      <c r="K28" s="62">
        <f t="shared" si="11"/>
        <v>11.17</v>
      </c>
      <c r="L28" s="62">
        <f>L16+0.57</f>
        <v>12.07</v>
      </c>
      <c r="M28" s="62">
        <f>M16+0.17</f>
        <v>13.37</v>
      </c>
      <c r="N28" s="62">
        <f t="shared" si="11"/>
        <v>13.47</v>
      </c>
      <c r="O28" s="62">
        <f>O16+0.57</f>
        <v>15.02</v>
      </c>
      <c r="P28" s="62">
        <f>P16+0.17</f>
        <v>15.17</v>
      </c>
      <c r="Q28" s="62">
        <f t="shared" si="11"/>
        <v>16.17</v>
      </c>
      <c r="R28" s="62">
        <f t="shared" si="11"/>
        <v>16.270000000000003</v>
      </c>
      <c r="S28" s="62">
        <f t="shared" si="11"/>
        <v>17.270000000000003</v>
      </c>
      <c r="T28" s="62">
        <f t="shared" si="11"/>
        <v>18.270000000000003</v>
      </c>
      <c r="U28" s="16" t="s">
        <v>10</v>
      </c>
      <c r="V28" s="82">
        <v>10.5</v>
      </c>
      <c r="W28" s="83"/>
      <c r="X28" s="94">
        <v>0.4</v>
      </c>
      <c r="Y28" s="109"/>
    </row>
    <row r="29" spans="1:25" s="12" customFormat="1" ht="22.5">
      <c r="A29" s="80" t="s">
        <v>57</v>
      </c>
      <c r="B29" s="51" t="s">
        <v>59</v>
      </c>
      <c r="C29" s="16">
        <v>14</v>
      </c>
      <c r="D29" s="62">
        <f aca="true" t="shared" si="12" ref="D29:T29">D16+0.18</f>
        <v>7.2299999999999995</v>
      </c>
      <c r="E29" s="62">
        <f t="shared" si="12"/>
        <v>7.279999999999999</v>
      </c>
      <c r="F29" s="62">
        <f t="shared" si="12"/>
        <v>8.58</v>
      </c>
      <c r="G29" s="62">
        <f>G16+0.18</f>
        <v>9.18</v>
      </c>
      <c r="H29" s="62">
        <f>H16+0.18</f>
        <v>9.58</v>
      </c>
      <c r="I29" s="62">
        <f>I16+0.18</f>
        <v>10.18</v>
      </c>
      <c r="J29" s="62">
        <f>J16+0.58</f>
        <v>11.03</v>
      </c>
      <c r="K29" s="62">
        <f t="shared" si="12"/>
        <v>11.18</v>
      </c>
      <c r="L29" s="62">
        <f>L16+0.58</f>
        <v>12.08</v>
      </c>
      <c r="M29" s="62">
        <f>M16+0.18</f>
        <v>13.379999999999999</v>
      </c>
      <c r="N29" s="62">
        <f t="shared" si="12"/>
        <v>13.48</v>
      </c>
      <c r="O29" s="62">
        <f>O16+0.58</f>
        <v>15.03</v>
      </c>
      <c r="P29" s="62">
        <f>P16+0.18</f>
        <v>15.18</v>
      </c>
      <c r="Q29" s="62">
        <f t="shared" si="12"/>
        <v>16.18</v>
      </c>
      <c r="R29" s="62">
        <f t="shared" si="12"/>
        <v>16.28</v>
      </c>
      <c r="S29" s="62">
        <f t="shared" si="12"/>
        <v>17.28</v>
      </c>
      <c r="T29" s="62">
        <f t="shared" si="12"/>
        <v>18.28</v>
      </c>
      <c r="U29" s="16" t="s">
        <v>10</v>
      </c>
      <c r="V29" s="82">
        <v>11.4</v>
      </c>
      <c r="W29" s="83"/>
      <c r="X29" s="94">
        <v>0.9</v>
      </c>
      <c r="Y29" s="109"/>
    </row>
    <row r="30" spans="1:25" s="12" customFormat="1" ht="18">
      <c r="A30" s="79" t="s">
        <v>36</v>
      </c>
      <c r="B30" s="55" t="s">
        <v>52</v>
      </c>
      <c r="C30" s="39">
        <v>15</v>
      </c>
      <c r="D30" s="61">
        <f>D16+0.2</f>
        <v>7.25</v>
      </c>
      <c r="E30" s="61">
        <f>E16+0.2</f>
        <v>7.3</v>
      </c>
      <c r="F30" s="61">
        <f>F16+0.6</f>
        <v>9</v>
      </c>
      <c r="G30" s="61">
        <f>G16+0.2</f>
        <v>9.2</v>
      </c>
      <c r="H30" s="61">
        <f>H16+0.6</f>
        <v>10</v>
      </c>
      <c r="I30" s="61">
        <f>I16+0.2</f>
        <v>10.2</v>
      </c>
      <c r="J30" s="61">
        <f>J16+0.6</f>
        <v>11.049999999999999</v>
      </c>
      <c r="K30" s="61">
        <f>K16+0.2</f>
        <v>11.2</v>
      </c>
      <c r="L30" s="61">
        <f>L16+0.6</f>
        <v>12.1</v>
      </c>
      <c r="M30" s="61">
        <f>M16+0.2</f>
        <v>13.399999999999999</v>
      </c>
      <c r="N30" s="61">
        <f>N16+0.2</f>
        <v>13.5</v>
      </c>
      <c r="O30" s="61">
        <f>O16+0.6</f>
        <v>15.049999999999999</v>
      </c>
      <c r="P30" s="61">
        <f>P16+0.2</f>
        <v>15.2</v>
      </c>
      <c r="Q30" s="61">
        <f>Q16+0.2</f>
        <v>16.2</v>
      </c>
      <c r="R30" s="61">
        <f>R16+0.2</f>
        <v>16.3</v>
      </c>
      <c r="S30" s="61">
        <f>S16+0.2</f>
        <v>17.3</v>
      </c>
      <c r="T30" s="61">
        <f>T16+0.2</f>
        <v>18.3</v>
      </c>
      <c r="U30" s="16" t="s">
        <v>10</v>
      </c>
      <c r="V30" s="82">
        <v>12.2</v>
      </c>
      <c r="W30" s="83"/>
      <c r="X30" s="94">
        <v>0.8</v>
      </c>
      <c r="Y30" s="109"/>
    </row>
    <row r="31" spans="1:25" s="12" customFormat="1" ht="15" customHeight="1">
      <c r="A31" s="7"/>
      <c r="B31" s="7"/>
      <c r="C31" s="14"/>
      <c r="D31" s="16" t="s">
        <v>5</v>
      </c>
      <c r="E31" s="16" t="s">
        <v>5</v>
      </c>
      <c r="F31" s="16" t="s">
        <v>5</v>
      </c>
      <c r="G31" s="16" t="s">
        <v>5</v>
      </c>
      <c r="H31" s="16" t="s">
        <v>5</v>
      </c>
      <c r="I31" s="16" t="s">
        <v>5</v>
      </c>
      <c r="J31" s="16" t="s">
        <v>5</v>
      </c>
      <c r="K31" s="16" t="s">
        <v>5</v>
      </c>
      <c r="L31" s="16" t="s">
        <v>5</v>
      </c>
      <c r="M31" s="16" t="s">
        <v>5</v>
      </c>
      <c r="N31" s="16" t="s">
        <v>5</v>
      </c>
      <c r="O31" s="16" t="s">
        <v>5</v>
      </c>
      <c r="P31" s="16" t="s">
        <v>5</v>
      </c>
      <c r="Q31" s="16" t="s">
        <v>5</v>
      </c>
      <c r="R31" s="16" t="s">
        <v>5</v>
      </c>
      <c r="S31" s="16" t="s">
        <v>5</v>
      </c>
      <c r="T31" s="16" t="s">
        <v>5</v>
      </c>
      <c r="U31" s="16"/>
      <c r="V31" s="82"/>
      <c r="W31" s="83"/>
      <c r="X31" s="82"/>
      <c r="Y31" s="91"/>
    </row>
    <row r="32" spans="1:25" s="12" customFormat="1" ht="18.75" customHeight="1">
      <c r="A32" s="16" t="s">
        <v>12</v>
      </c>
      <c r="B32" s="7"/>
      <c r="C32" s="14"/>
      <c r="D32" s="16">
        <v>34.3</v>
      </c>
      <c r="E32" s="16">
        <v>34.3</v>
      </c>
      <c r="F32" s="16">
        <v>34.3</v>
      </c>
      <c r="G32" s="16">
        <v>34.3</v>
      </c>
      <c r="H32" s="16">
        <v>34.3</v>
      </c>
      <c r="I32" s="16">
        <v>34.3</v>
      </c>
      <c r="J32" s="16">
        <v>34.3</v>
      </c>
      <c r="K32" s="16">
        <v>34.3</v>
      </c>
      <c r="L32" s="16">
        <v>34.3</v>
      </c>
      <c r="M32" s="16">
        <v>34.3</v>
      </c>
      <c r="N32" s="16">
        <v>34.3</v>
      </c>
      <c r="O32" s="16">
        <v>34.3</v>
      </c>
      <c r="P32" s="16">
        <v>34.3</v>
      </c>
      <c r="Q32" s="16">
        <v>34.3</v>
      </c>
      <c r="R32" s="16">
        <v>34.3</v>
      </c>
      <c r="S32" s="16">
        <v>34.3</v>
      </c>
      <c r="T32" s="16">
        <v>34.3</v>
      </c>
      <c r="U32" s="63"/>
      <c r="V32" s="95"/>
      <c r="W32" s="121"/>
      <c r="X32" s="95"/>
      <c r="Y32" s="96"/>
    </row>
    <row r="33" spans="1:25" s="12" customFormat="1" ht="15" customHeight="1">
      <c r="A33" s="56" t="s">
        <v>70</v>
      </c>
      <c r="B33" s="40"/>
      <c r="C33" s="27"/>
      <c r="D33" s="64">
        <v>45.5</v>
      </c>
      <c r="E33" s="64">
        <v>45.5</v>
      </c>
      <c r="F33" s="64">
        <v>45.5</v>
      </c>
      <c r="G33" s="64">
        <v>45.5</v>
      </c>
      <c r="H33" s="64">
        <v>45.5</v>
      </c>
      <c r="I33" s="64">
        <v>45.5</v>
      </c>
      <c r="J33" s="64">
        <v>45.5</v>
      </c>
      <c r="K33" s="64">
        <v>45.5</v>
      </c>
      <c r="L33" s="64">
        <v>45.5</v>
      </c>
      <c r="M33" s="64">
        <v>45.5</v>
      </c>
      <c r="N33" s="64">
        <v>45.5</v>
      </c>
      <c r="O33" s="64">
        <v>45.5</v>
      </c>
      <c r="P33" s="64">
        <v>45.5</v>
      </c>
      <c r="Q33" s="64">
        <v>45.5</v>
      </c>
      <c r="R33" s="64">
        <v>45.5</v>
      </c>
      <c r="S33" s="64">
        <v>45.5</v>
      </c>
      <c r="T33" s="64">
        <v>45.5</v>
      </c>
      <c r="U33" s="65"/>
      <c r="V33" s="107"/>
      <c r="W33" s="108"/>
      <c r="X33" s="107"/>
      <c r="Y33" s="108"/>
    </row>
    <row r="34" spans="1:24" s="12" customFormat="1" ht="14.25" customHeight="1">
      <c r="A34" s="18"/>
      <c r="B34" s="18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3" s="12" customFormat="1" ht="18">
      <c r="A35" s="22" t="s">
        <v>13</v>
      </c>
      <c r="B35" s="22"/>
      <c r="C35" s="22" t="s">
        <v>14</v>
      </c>
      <c r="D35" s="22"/>
      <c r="E35" s="22"/>
      <c r="F35" s="22"/>
      <c r="G35" s="22" t="s">
        <v>15</v>
      </c>
      <c r="H35" s="22"/>
      <c r="N35" s="22"/>
      <c r="O35" s="66" t="s">
        <v>25</v>
      </c>
      <c r="U35" s="66"/>
      <c r="V35" s="66"/>
      <c r="W35" s="66"/>
    </row>
    <row r="36" spans="1:34" s="12" customFormat="1" ht="12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9"/>
      <c r="Z36" s="19"/>
      <c r="AA36" s="19"/>
      <c r="AB36" s="19"/>
      <c r="AC36" s="19"/>
      <c r="AD36" s="22"/>
      <c r="AE36" s="22"/>
      <c r="AF36" s="22"/>
      <c r="AG36" s="22"/>
      <c r="AH36" s="22"/>
    </row>
    <row r="37" spans="1:34" s="12" customFormat="1" ht="18">
      <c r="A37" s="52" t="s">
        <v>19</v>
      </c>
      <c r="B37" s="52"/>
      <c r="C37" s="52"/>
      <c r="D37" s="52"/>
      <c r="E37" s="52"/>
      <c r="F37" s="52"/>
      <c r="G37" s="52"/>
      <c r="H37" s="52"/>
      <c r="I37" s="52"/>
      <c r="J37" s="22"/>
      <c r="K37" s="22"/>
      <c r="L37" s="23"/>
      <c r="M37" s="23"/>
      <c r="N37" s="23"/>
      <c r="O37" s="12" t="s">
        <v>42</v>
      </c>
      <c r="S37" s="35"/>
      <c r="W37" s="22"/>
      <c r="X37" s="22"/>
      <c r="Y37" s="23"/>
      <c r="Z37" s="19"/>
      <c r="AA37" s="19"/>
      <c r="AB37" s="19"/>
      <c r="AC37" s="19"/>
      <c r="AD37" s="22"/>
      <c r="AE37" s="22"/>
      <c r="AF37" s="22"/>
      <c r="AG37" s="22"/>
      <c r="AH37" s="22"/>
    </row>
    <row r="38" spans="1:34" s="24" customFormat="1" ht="18" customHeight="1">
      <c r="A38" s="52" t="s">
        <v>16</v>
      </c>
      <c r="B38" s="52"/>
      <c r="C38" s="52"/>
      <c r="D38" s="52"/>
      <c r="E38" s="52"/>
      <c r="F38" s="52"/>
      <c r="G38" s="52"/>
      <c r="H38" s="52"/>
      <c r="I38" s="52"/>
      <c r="J38" s="22"/>
      <c r="K38" s="2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3"/>
      <c r="Z38" s="29"/>
      <c r="AA38" s="25"/>
      <c r="AB38" s="25"/>
      <c r="AH38" s="26"/>
    </row>
    <row r="39" spans="1:33" s="12" customFormat="1" ht="18">
      <c r="A39" s="52" t="s">
        <v>17</v>
      </c>
      <c r="B39" s="52"/>
      <c r="C39" s="52"/>
      <c r="D39" s="52"/>
      <c r="E39" s="52"/>
      <c r="F39" s="52"/>
      <c r="G39" s="52"/>
      <c r="H39" s="52"/>
      <c r="I39" s="52"/>
      <c r="J39" s="22"/>
      <c r="K39" s="2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3"/>
      <c r="Z39" s="29"/>
      <c r="AA39" s="22"/>
      <c r="AB39" s="22"/>
      <c r="AC39" s="22"/>
      <c r="AD39" s="22"/>
      <c r="AE39" s="22"/>
      <c r="AF39" s="22"/>
      <c r="AG39" s="22"/>
    </row>
    <row r="40" spans="1:25" s="12" customFormat="1" ht="18">
      <c r="A40" s="52" t="s">
        <v>20</v>
      </c>
      <c r="B40" s="52"/>
      <c r="C40" s="52"/>
      <c r="D40" s="52"/>
      <c r="E40" s="52"/>
      <c r="F40" s="52"/>
      <c r="G40" s="52"/>
      <c r="H40" s="52"/>
      <c r="I40" s="52"/>
      <c r="J40" s="22"/>
      <c r="K40" s="2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3"/>
    </row>
    <row r="41" spans="1:25" s="12" customFormat="1" ht="35.25" customHeight="1">
      <c r="A41" s="88" t="s">
        <v>50</v>
      </c>
      <c r="B41" s="88"/>
      <c r="C41" s="88"/>
      <c r="D41" s="88"/>
      <c r="E41" s="88"/>
      <c r="F41" s="88"/>
      <c r="G41" s="88"/>
      <c r="H41" s="88"/>
      <c r="I41" s="88"/>
      <c r="J41" s="22"/>
      <c r="K41" s="22"/>
      <c r="L41" s="22" t="s">
        <v>43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3"/>
    </row>
    <row r="42" spans="12:24" s="12" customFormat="1" ht="18">
      <c r="L42" s="84"/>
      <c r="M42" s="84"/>
      <c r="N42" s="84"/>
      <c r="O42" s="22"/>
      <c r="P42" s="22"/>
      <c r="Q42" s="22"/>
      <c r="R42" s="22"/>
      <c r="S42" s="32"/>
      <c r="T42" s="32"/>
      <c r="U42" s="32"/>
      <c r="V42" s="32"/>
      <c r="W42" s="32"/>
      <c r="X42" s="32"/>
    </row>
    <row r="43" spans="1:24" s="12" customFormat="1" ht="210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12" customFormat="1" ht="27" customHeight="1">
      <c r="A44" s="41" t="s">
        <v>62</v>
      </c>
      <c r="B44" s="41"/>
      <c r="C44" s="41"/>
      <c r="D44" s="41"/>
      <c r="E44" s="41"/>
      <c r="F44" s="41"/>
      <c r="G44" s="36"/>
      <c r="H44" s="36"/>
      <c r="I44" s="36"/>
      <c r="J44" s="36"/>
      <c r="K44" s="36"/>
      <c r="L44" s="36"/>
      <c r="M44" s="36"/>
      <c r="N44" s="22" t="s">
        <v>67</v>
      </c>
      <c r="R44"/>
      <c r="S44"/>
      <c r="T44"/>
      <c r="U44"/>
      <c r="V44"/>
      <c r="W44"/>
      <c r="X44" s="36"/>
    </row>
    <row r="45" spans="1:23" ht="25.5" customHeight="1">
      <c r="A45" s="43" t="s">
        <v>63</v>
      </c>
      <c r="B45" s="43"/>
      <c r="C45" s="43"/>
      <c r="D45" s="43"/>
      <c r="E45" s="41"/>
      <c r="F45" s="41"/>
      <c r="N45" s="44" t="s">
        <v>68</v>
      </c>
      <c r="O45" s="45"/>
      <c r="P45" s="45"/>
      <c r="Q45" s="45"/>
      <c r="R45" s="45"/>
      <c r="S45" s="45"/>
      <c r="T45" s="45"/>
      <c r="U45" s="45"/>
      <c r="V45" s="45"/>
      <c r="W45" s="45"/>
    </row>
    <row r="46" spans="1:25" ht="21.75" customHeight="1">
      <c r="A46" s="44" t="s">
        <v>69</v>
      </c>
      <c r="B46" s="44"/>
      <c r="C46" s="44"/>
      <c r="D46" s="44"/>
      <c r="E46" s="44"/>
      <c r="F46" s="44"/>
      <c r="G46" s="1"/>
      <c r="H46" s="1"/>
      <c r="I46" s="1"/>
      <c r="J46" s="1"/>
      <c r="K46" s="1"/>
      <c r="L46" s="1"/>
      <c r="M46" s="1"/>
      <c r="N46" s="31"/>
      <c r="O46" s="31"/>
      <c r="P46" s="31"/>
      <c r="Q46" s="31"/>
      <c r="R46" s="31"/>
      <c r="S46" s="31"/>
      <c r="T46" s="31"/>
      <c r="U46" s="31"/>
      <c r="V46" s="31"/>
      <c r="W46" s="1"/>
      <c r="X46" s="1"/>
      <c r="Y46" s="11"/>
    </row>
    <row r="47" spans="1:29" ht="23.25" customHeight="1">
      <c r="A47" s="12" t="s">
        <v>65</v>
      </c>
      <c r="B47" s="12"/>
      <c r="C47" s="1"/>
      <c r="D47" s="30" t="s">
        <v>43</v>
      </c>
      <c r="E47" s="30"/>
      <c r="F47" s="30"/>
      <c r="G47" s="31"/>
      <c r="H47" s="31"/>
      <c r="I47" s="31"/>
      <c r="J47" s="31"/>
      <c r="K47" s="31"/>
      <c r="L47" s="31"/>
      <c r="M47" s="31"/>
      <c r="N47" s="46"/>
      <c r="O47" s="46"/>
      <c r="P47" s="46"/>
      <c r="Q47" s="47" t="s">
        <v>45</v>
      </c>
      <c r="R47" s="47"/>
      <c r="S47" s="47"/>
      <c r="T47" s="47"/>
      <c r="U47" s="47"/>
      <c r="V47" s="48"/>
      <c r="W47" s="48"/>
      <c r="X47" s="1"/>
      <c r="Y47" s="3"/>
      <c r="Z47" s="4"/>
      <c r="AA47" s="4"/>
      <c r="AB47" s="4"/>
      <c r="AC47" s="4"/>
    </row>
    <row r="48" spans="1:29" ht="21" customHeight="1">
      <c r="A48" s="84" t="s">
        <v>66</v>
      </c>
      <c r="B48" s="84"/>
      <c r="C48" s="84"/>
      <c r="D48" s="84"/>
      <c r="E48" s="84"/>
      <c r="F48" s="84"/>
      <c r="G48" s="6"/>
      <c r="H48" s="6"/>
      <c r="I48" s="6"/>
      <c r="J48" s="6"/>
      <c r="K48" s="6"/>
      <c r="L48" s="6"/>
      <c r="M48" s="6"/>
      <c r="Q48" s="47" t="s">
        <v>46</v>
      </c>
      <c r="R48" s="47"/>
      <c r="S48" s="47"/>
      <c r="T48" s="67"/>
      <c r="U48" s="67"/>
      <c r="V48" s="68"/>
      <c r="W48" s="50"/>
      <c r="Y48" s="4"/>
      <c r="Z48" s="3"/>
      <c r="AA48" s="3"/>
      <c r="AB48" s="3"/>
      <c r="AC48" s="4"/>
    </row>
    <row r="49" spans="1:37" s="21" customFormat="1" ht="33" customHeight="1">
      <c r="A49" s="22" t="s">
        <v>44</v>
      </c>
      <c r="B49" s="22"/>
      <c r="C49"/>
      <c r="D49"/>
      <c r="E49"/>
      <c r="F4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  <c r="U49" s="20"/>
      <c r="V49" s="20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9"/>
    </row>
    <row r="50" spans="1:24" s="12" customFormat="1" ht="21.75" customHeight="1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6"/>
      <c r="X50" s="86"/>
    </row>
    <row r="51" spans="1:24" s="12" customFormat="1" ht="22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6" s="12" customFormat="1" ht="18">
      <c r="A52" s="18"/>
      <c r="B52" s="18"/>
      <c r="C52" s="13"/>
      <c r="D52" s="57" t="s">
        <v>4</v>
      </c>
      <c r="E52" s="57" t="s">
        <v>4</v>
      </c>
      <c r="F52" s="57" t="s">
        <v>4</v>
      </c>
      <c r="G52" s="57" t="s">
        <v>4</v>
      </c>
      <c r="H52" s="57" t="s">
        <v>4</v>
      </c>
      <c r="I52" s="57" t="s">
        <v>4</v>
      </c>
      <c r="J52" s="57" t="s">
        <v>4</v>
      </c>
      <c r="K52" s="57" t="s">
        <v>4</v>
      </c>
      <c r="L52" s="57" t="s">
        <v>4</v>
      </c>
      <c r="M52" s="57" t="s">
        <v>4</v>
      </c>
      <c r="N52" s="57" t="s">
        <v>4</v>
      </c>
      <c r="O52" s="57" t="s">
        <v>4</v>
      </c>
      <c r="P52" s="57" t="s">
        <v>4</v>
      </c>
      <c r="Q52" s="57" t="s">
        <v>4</v>
      </c>
      <c r="R52" s="58" t="s">
        <v>4</v>
      </c>
      <c r="S52" s="58" t="s">
        <v>4</v>
      </c>
      <c r="T52" s="33"/>
      <c r="U52" s="89" t="s">
        <v>48</v>
      </c>
      <c r="V52" s="89"/>
      <c r="W52" s="89"/>
      <c r="X52" s="89"/>
      <c r="Y52" s="37"/>
      <c r="Z52" s="21"/>
    </row>
    <row r="53" spans="1:24" s="12" customFormat="1" ht="18">
      <c r="A53" s="18"/>
      <c r="B53" s="18"/>
      <c r="C53" s="14"/>
      <c r="D53" s="16">
        <v>2</v>
      </c>
      <c r="E53" s="16">
        <v>4</v>
      </c>
      <c r="F53" s="16">
        <v>6</v>
      </c>
      <c r="G53" s="16">
        <v>8</v>
      </c>
      <c r="H53" s="16">
        <v>10</v>
      </c>
      <c r="I53" s="16">
        <v>12</v>
      </c>
      <c r="J53" s="16">
        <v>14</v>
      </c>
      <c r="K53" s="16">
        <v>16</v>
      </c>
      <c r="L53" s="16">
        <v>18</v>
      </c>
      <c r="M53" s="16">
        <v>20</v>
      </c>
      <c r="N53" s="16">
        <v>22</v>
      </c>
      <c r="O53" s="59">
        <v>24</v>
      </c>
      <c r="P53" s="59">
        <v>26</v>
      </c>
      <c r="Q53" s="59">
        <v>28</v>
      </c>
      <c r="R53" s="59">
        <v>30</v>
      </c>
      <c r="S53" s="59">
        <v>32</v>
      </c>
      <c r="T53" s="33"/>
      <c r="U53" s="90" t="s">
        <v>6</v>
      </c>
      <c r="V53" s="90"/>
      <c r="W53" s="90"/>
      <c r="X53" s="91"/>
    </row>
    <row r="54" spans="1:24" s="12" customFormat="1" ht="32.25" customHeight="1">
      <c r="A54" s="28" t="s">
        <v>18</v>
      </c>
      <c r="B54" s="73" t="s">
        <v>53</v>
      </c>
      <c r="C54" s="65" t="s">
        <v>7</v>
      </c>
      <c r="D54" s="69" t="s">
        <v>21</v>
      </c>
      <c r="E54" s="69" t="s">
        <v>22</v>
      </c>
      <c r="F54" s="69" t="s">
        <v>21</v>
      </c>
      <c r="G54" s="69" t="s">
        <v>22</v>
      </c>
      <c r="H54" s="69" t="s">
        <v>21</v>
      </c>
      <c r="I54" s="69" t="s">
        <v>22</v>
      </c>
      <c r="J54" s="69" t="s">
        <v>40</v>
      </c>
      <c r="K54" s="69" t="s">
        <v>22</v>
      </c>
      <c r="L54" s="69" t="s">
        <v>21</v>
      </c>
      <c r="M54" s="69" t="s">
        <v>21</v>
      </c>
      <c r="N54" s="69" t="s">
        <v>22</v>
      </c>
      <c r="O54" s="70" t="s">
        <v>23</v>
      </c>
      <c r="P54" s="69" t="s">
        <v>22</v>
      </c>
      <c r="Q54" s="69" t="s">
        <v>21</v>
      </c>
      <c r="R54" s="69" t="s">
        <v>21</v>
      </c>
      <c r="S54" s="69" t="s">
        <v>21</v>
      </c>
      <c r="T54" s="65"/>
      <c r="U54" s="110" t="s">
        <v>8</v>
      </c>
      <c r="V54" s="111"/>
      <c r="W54" s="112" t="s">
        <v>9</v>
      </c>
      <c r="X54" s="112"/>
    </row>
    <row r="55" spans="1:24" s="12" customFormat="1" ht="18">
      <c r="A55" s="79" t="s">
        <v>36</v>
      </c>
      <c r="B55" s="76" t="s">
        <v>55</v>
      </c>
      <c r="C55" s="39">
        <v>1</v>
      </c>
      <c r="D55" s="61">
        <v>7.3</v>
      </c>
      <c r="E55" s="61">
        <v>7.4</v>
      </c>
      <c r="F55" s="61">
        <v>9.1</v>
      </c>
      <c r="G55" s="61">
        <v>9.3</v>
      </c>
      <c r="H55" s="61">
        <v>10.15</v>
      </c>
      <c r="I55" s="61">
        <v>10.3</v>
      </c>
      <c r="J55" s="61">
        <v>11.2</v>
      </c>
      <c r="K55" s="61">
        <v>11.45</v>
      </c>
      <c r="L55" s="61">
        <v>12.3</v>
      </c>
      <c r="M55" s="61">
        <v>14.05</v>
      </c>
      <c r="N55" s="61">
        <v>14.25</v>
      </c>
      <c r="O55" s="61">
        <v>15.3</v>
      </c>
      <c r="P55" s="61">
        <v>16.3</v>
      </c>
      <c r="Q55" s="61">
        <v>16.4</v>
      </c>
      <c r="R55" s="61">
        <v>17.4</v>
      </c>
      <c r="S55" s="71">
        <v>18.35</v>
      </c>
      <c r="T55" s="72"/>
      <c r="U55" s="104">
        <v>0</v>
      </c>
      <c r="V55" s="105"/>
      <c r="W55" s="117">
        <v>0</v>
      </c>
      <c r="X55" s="117"/>
    </row>
    <row r="56" spans="1:24" s="12" customFormat="1" ht="22.5">
      <c r="A56" s="80" t="s">
        <v>35</v>
      </c>
      <c r="B56" s="51" t="s">
        <v>58</v>
      </c>
      <c r="C56" s="16">
        <v>2</v>
      </c>
      <c r="D56" s="62">
        <f>D55+0.02</f>
        <v>7.319999999999999</v>
      </c>
      <c r="E56" s="62">
        <f aca="true" t="shared" si="13" ref="E56:S56">E55+0.02</f>
        <v>7.42</v>
      </c>
      <c r="F56" s="62">
        <f t="shared" si="13"/>
        <v>9.12</v>
      </c>
      <c r="G56" s="62">
        <f t="shared" si="13"/>
        <v>9.32</v>
      </c>
      <c r="H56" s="62">
        <f t="shared" si="13"/>
        <v>10.17</v>
      </c>
      <c r="I56" s="62">
        <f t="shared" si="13"/>
        <v>10.32</v>
      </c>
      <c r="J56" s="62">
        <f>J55+0.02</f>
        <v>11.219999999999999</v>
      </c>
      <c r="K56" s="62">
        <f t="shared" si="13"/>
        <v>11.469999999999999</v>
      </c>
      <c r="L56" s="62">
        <f t="shared" si="13"/>
        <v>12.32</v>
      </c>
      <c r="M56" s="62">
        <f t="shared" si="13"/>
        <v>14.07</v>
      </c>
      <c r="N56" s="62">
        <f t="shared" si="13"/>
        <v>14.27</v>
      </c>
      <c r="O56" s="62">
        <f t="shared" si="13"/>
        <v>15.32</v>
      </c>
      <c r="P56" s="62">
        <f t="shared" si="13"/>
        <v>16.32</v>
      </c>
      <c r="Q56" s="62">
        <f t="shared" si="13"/>
        <v>16.419999999999998</v>
      </c>
      <c r="R56" s="62">
        <f t="shared" si="13"/>
        <v>17.419999999999998</v>
      </c>
      <c r="S56" s="62">
        <f t="shared" si="13"/>
        <v>18.37</v>
      </c>
      <c r="T56" s="57" t="s">
        <v>10</v>
      </c>
      <c r="U56" s="82">
        <v>0.6</v>
      </c>
      <c r="V56" s="83"/>
      <c r="W56" s="94">
        <v>0.6</v>
      </c>
      <c r="X56" s="94"/>
    </row>
    <row r="57" spans="1:24" s="12" customFormat="1" ht="22.5">
      <c r="A57" s="80" t="s">
        <v>34</v>
      </c>
      <c r="B57" s="51" t="s">
        <v>59</v>
      </c>
      <c r="C57" s="16">
        <v>3</v>
      </c>
      <c r="D57" s="62">
        <f>D55+0.03</f>
        <v>7.33</v>
      </c>
      <c r="E57" s="62">
        <f aca="true" t="shared" si="14" ref="E57:S57">E55+0.03</f>
        <v>7.430000000000001</v>
      </c>
      <c r="F57" s="62">
        <f t="shared" si="14"/>
        <v>9.129999999999999</v>
      </c>
      <c r="G57" s="62">
        <f t="shared" si="14"/>
        <v>9.33</v>
      </c>
      <c r="H57" s="62">
        <f t="shared" si="14"/>
        <v>10.18</v>
      </c>
      <c r="I57" s="62">
        <f t="shared" si="14"/>
        <v>10.33</v>
      </c>
      <c r="J57" s="62">
        <f>J55+0.03</f>
        <v>11.229999999999999</v>
      </c>
      <c r="K57" s="62">
        <f t="shared" si="14"/>
        <v>11.479999999999999</v>
      </c>
      <c r="L57" s="62">
        <f t="shared" si="14"/>
        <v>12.33</v>
      </c>
      <c r="M57" s="62">
        <f t="shared" si="14"/>
        <v>14.08</v>
      </c>
      <c r="N57" s="62">
        <f t="shared" si="14"/>
        <v>14.28</v>
      </c>
      <c r="O57" s="62">
        <f t="shared" si="14"/>
        <v>15.33</v>
      </c>
      <c r="P57" s="62">
        <f t="shared" si="14"/>
        <v>16.330000000000002</v>
      </c>
      <c r="Q57" s="62">
        <f t="shared" si="14"/>
        <v>16.43</v>
      </c>
      <c r="R57" s="62">
        <f t="shared" si="14"/>
        <v>17.43</v>
      </c>
      <c r="S57" s="62">
        <f t="shared" si="14"/>
        <v>18.380000000000003</v>
      </c>
      <c r="T57" s="16" t="s">
        <v>10</v>
      </c>
      <c r="U57" s="82">
        <v>1.1</v>
      </c>
      <c r="V57" s="83"/>
      <c r="W57" s="94">
        <v>0.5</v>
      </c>
      <c r="X57" s="94"/>
    </row>
    <row r="58" spans="1:24" s="12" customFormat="1" ht="18">
      <c r="A58" s="80" t="s">
        <v>33</v>
      </c>
      <c r="B58" s="51" t="s">
        <v>60</v>
      </c>
      <c r="C58" s="16">
        <v>4</v>
      </c>
      <c r="D58" s="62">
        <f>D55+0.04</f>
        <v>7.34</v>
      </c>
      <c r="E58" s="62">
        <f aca="true" t="shared" si="15" ref="E58:S58">E55+0.04</f>
        <v>7.44</v>
      </c>
      <c r="F58" s="62">
        <f t="shared" si="15"/>
        <v>9.139999999999999</v>
      </c>
      <c r="G58" s="62">
        <f t="shared" si="15"/>
        <v>9.34</v>
      </c>
      <c r="H58" s="62">
        <f t="shared" si="15"/>
        <v>10.19</v>
      </c>
      <c r="I58" s="62">
        <f t="shared" si="15"/>
        <v>10.34</v>
      </c>
      <c r="J58" s="62">
        <f>J55+0.04</f>
        <v>11.239999999999998</v>
      </c>
      <c r="K58" s="62">
        <f t="shared" si="15"/>
        <v>11.489999999999998</v>
      </c>
      <c r="L58" s="62">
        <f t="shared" si="15"/>
        <v>12.34</v>
      </c>
      <c r="M58" s="62">
        <f t="shared" si="15"/>
        <v>14.09</v>
      </c>
      <c r="N58" s="62">
        <f t="shared" si="15"/>
        <v>14.29</v>
      </c>
      <c r="O58" s="62">
        <f t="shared" si="15"/>
        <v>15.34</v>
      </c>
      <c r="P58" s="62">
        <f t="shared" si="15"/>
        <v>16.34</v>
      </c>
      <c r="Q58" s="62">
        <f t="shared" si="15"/>
        <v>16.439999999999998</v>
      </c>
      <c r="R58" s="62">
        <f t="shared" si="15"/>
        <v>17.439999999999998</v>
      </c>
      <c r="S58" s="62">
        <f t="shared" si="15"/>
        <v>18.39</v>
      </c>
      <c r="T58" s="16" t="s">
        <v>10</v>
      </c>
      <c r="U58" s="82">
        <v>1.4</v>
      </c>
      <c r="V58" s="83"/>
      <c r="W58" s="94">
        <v>0.3</v>
      </c>
      <c r="X58" s="94"/>
    </row>
    <row r="59" spans="1:24" s="12" customFormat="1" ht="18">
      <c r="A59" s="80" t="s">
        <v>32</v>
      </c>
      <c r="B59" s="51" t="s">
        <v>61</v>
      </c>
      <c r="C59" s="16">
        <v>5</v>
      </c>
      <c r="D59" s="62">
        <f>D55+0.05</f>
        <v>7.35</v>
      </c>
      <c r="E59" s="62">
        <f aca="true" t="shared" si="16" ref="E59:S59">E55+0.05</f>
        <v>7.45</v>
      </c>
      <c r="F59" s="62">
        <f t="shared" si="16"/>
        <v>9.15</v>
      </c>
      <c r="G59" s="62">
        <f t="shared" si="16"/>
        <v>9.350000000000001</v>
      </c>
      <c r="H59" s="62">
        <f t="shared" si="16"/>
        <v>10.200000000000001</v>
      </c>
      <c r="I59" s="62">
        <f t="shared" si="16"/>
        <v>10.350000000000001</v>
      </c>
      <c r="J59" s="62">
        <f>J55+0.05</f>
        <v>11.25</v>
      </c>
      <c r="K59" s="62">
        <f t="shared" si="16"/>
        <v>11.5</v>
      </c>
      <c r="L59" s="62">
        <f t="shared" si="16"/>
        <v>12.350000000000001</v>
      </c>
      <c r="M59" s="62">
        <f t="shared" si="16"/>
        <v>14.100000000000001</v>
      </c>
      <c r="N59" s="62">
        <f t="shared" si="16"/>
        <v>14.3</v>
      </c>
      <c r="O59" s="62">
        <f t="shared" si="16"/>
        <v>15.350000000000001</v>
      </c>
      <c r="P59" s="62">
        <f t="shared" si="16"/>
        <v>16.35</v>
      </c>
      <c r="Q59" s="62">
        <f t="shared" si="16"/>
        <v>16.45</v>
      </c>
      <c r="R59" s="62">
        <f t="shared" si="16"/>
        <v>17.45</v>
      </c>
      <c r="S59" s="62">
        <f t="shared" si="16"/>
        <v>18.400000000000002</v>
      </c>
      <c r="T59" s="16" t="s">
        <v>10</v>
      </c>
      <c r="U59" s="82">
        <v>2</v>
      </c>
      <c r="V59" s="83"/>
      <c r="W59" s="94">
        <v>0.6</v>
      </c>
      <c r="X59" s="94"/>
    </row>
    <row r="60" spans="1:24" s="12" customFormat="1" ht="18">
      <c r="A60" s="80" t="s">
        <v>31</v>
      </c>
      <c r="B60" s="51" t="s">
        <v>61</v>
      </c>
      <c r="C60" s="16">
        <v>6</v>
      </c>
      <c r="D60" s="62">
        <f>D55+0.06</f>
        <v>7.359999999999999</v>
      </c>
      <c r="E60" s="62">
        <f aca="true" t="shared" si="17" ref="E60:S60">E55+0.06</f>
        <v>7.46</v>
      </c>
      <c r="F60" s="62">
        <f t="shared" si="17"/>
        <v>9.16</v>
      </c>
      <c r="G60" s="62">
        <f t="shared" si="17"/>
        <v>9.360000000000001</v>
      </c>
      <c r="H60" s="62">
        <f t="shared" si="17"/>
        <v>10.21</v>
      </c>
      <c r="I60" s="62">
        <f t="shared" si="17"/>
        <v>10.360000000000001</v>
      </c>
      <c r="J60" s="62">
        <f>J55+0.06</f>
        <v>11.26</v>
      </c>
      <c r="K60" s="62">
        <f t="shared" si="17"/>
        <v>11.51</v>
      </c>
      <c r="L60" s="62">
        <f t="shared" si="17"/>
        <v>12.360000000000001</v>
      </c>
      <c r="M60" s="62">
        <f t="shared" si="17"/>
        <v>14.110000000000001</v>
      </c>
      <c r="N60" s="62">
        <f t="shared" si="17"/>
        <v>14.31</v>
      </c>
      <c r="O60" s="62">
        <f t="shared" si="17"/>
        <v>15.360000000000001</v>
      </c>
      <c r="P60" s="62">
        <f t="shared" si="17"/>
        <v>16.36</v>
      </c>
      <c r="Q60" s="62">
        <f t="shared" si="17"/>
        <v>16.459999999999997</v>
      </c>
      <c r="R60" s="62">
        <f t="shared" si="17"/>
        <v>17.459999999999997</v>
      </c>
      <c r="S60" s="62">
        <f t="shared" si="17"/>
        <v>18.41</v>
      </c>
      <c r="T60" s="16" t="s">
        <v>10</v>
      </c>
      <c r="U60" s="82">
        <v>2.9</v>
      </c>
      <c r="V60" s="83"/>
      <c r="W60" s="94">
        <v>0.9</v>
      </c>
      <c r="X60" s="94"/>
    </row>
    <row r="61" spans="1:24" s="12" customFormat="1" ht="18">
      <c r="A61" s="80" t="s">
        <v>38</v>
      </c>
      <c r="B61" s="51" t="s">
        <v>61</v>
      </c>
      <c r="C61" s="16">
        <v>7</v>
      </c>
      <c r="D61" s="62">
        <f>D55+0.07</f>
        <v>7.37</v>
      </c>
      <c r="E61" s="62">
        <f aca="true" t="shared" si="18" ref="E61:S61">E55+0.07</f>
        <v>7.470000000000001</v>
      </c>
      <c r="F61" s="62">
        <f t="shared" si="18"/>
        <v>9.17</v>
      </c>
      <c r="G61" s="62">
        <f t="shared" si="18"/>
        <v>9.370000000000001</v>
      </c>
      <c r="H61" s="62">
        <f t="shared" si="18"/>
        <v>10.22</v>
      </c>
      <c r="I61" s="62">
        <f t="shared" si="18"/>
        <v>10.370000000000001</v>
      </c>
      <c r="J61" s="62">
        <f>J55+0.07</f>
        <v>11.27</v>
      </c>
      <c r="K61" s="62">
        <f t="shared" si="18"/>
        <v>11.52</v>
      </c>
      <c r="L61" s="62">
        <f t="shared" si="18"/>
        <v>12.370000000000001</v>
      </c>
      <c r="M61" s="62">
        <f t="shared" si="18"/>
        <v>14.120000000000001</v>
      </c>
      <c r="N61" s="62">
        <f t="shared" si="18"/>
        <v>14.32</v>
      </c>
      <c r="O61" s="62">
        <f t="shared" si="18"/>
        <v>15.370000000000001</v>
      </c>
      <c r="P61" s="62">
        <f t="shared" si="18"/>
        <v>16.37</v>
      </c>
      <c r="Q61" s="62">
        <f t="shared" si="18"/>
        <v>16.47</v>
      </c>
      <c r="R61" s="62">
        <f t="shared" si="18"/>
        <v>17.47</v>
      </c>
      <c r="S61" s="62">
        <f t="shared" si="18"/>
        <v>18.42</v>
      </c>
      <c r="T61" s="16" t="s">
        <v>10</v>
      </c>
      <c r="U61" s="82">
        <v>3.9</v>
      </c>
      <c r="V61" s="83"/>
      <c r="W61" s="94">
        <v>1</v>
      </c>
      <c r="X61" s="94"/>
    </row>
    <row r="62" spans="1:24" s="12" customFormat="1" ht="18">
      <c r="A62" s="80" t="s">
        <v>39</v>
      </c>
      <c r="B62" s="51" t="s">
        <v>61</v>
      </c>
      <c r="C62" s="16">
        <v>8</v>
      </c>
      <c r="D62" s="62">
        <f>D55+0.08</f>
        <v>7.38</v>
      </c>
      <c r="E62" s="62">
        <f aca="true" t="shared" si="19" ref="E62:S62">E55+0.08</f>
        <v>7.48</v>
      </c>
      <c r="F62" s="62">
        <f t="shared" si="19"/>
        <v>9.18</v>
      </c>
      <c r="G62" s="62">
        <f t="shared" si="19"/>
        <v>9.38</v>
      </c>
      <c r="H62" s="62">
        <f t="shared" si="19"/>
        <v>10.23</v>
      </c>
      <c r="I62" s="62">
        <f t="shared" si="19"/>
        <v>10.38</v>
      </c>
      <c r="J62" s="62">
        <f>J55+0.08</f>
        <v>11.28</v>
      </c>
      <c r="K62" s="62">
        <f t="shared" si="19"/>
        <v>11.53</v>
      </c>
      <c r="L62" s="62">
        <f t="shared" si="19"/>
        <v>12.38</v>
      </c>
      <c r="M62" s="62">
        <f t="shared" si="19"/>
        <v>14.13</v>
      </c>
      <c r="N62" s="62">
        <f t="shared" si="19"/>
        <v>14.33</v>
      </c>
      <c r="O62" s="62">
        <f t="shared" si="19"/>
        <v>15.38</v>
      </c>
      <c r="P62" s="62">
        <f t="shared" si="19"/>
        <v>16.38</v>
      </c>
      <c r="Q62" s="62">
        <f t="shared" si="19"/>
        <v>16.479999999999997</v>
      </c>
      <c r="R62" s="62">
        <f t="shared" si="19"/>
        <v>17.479999999999997</v>
      </c>
      <c r="S62" s="62">
        <f t="shared" si="19"/>
        <v>18.43</v>
      </c>
      <c r="T62" s="16" t="s">
        <v>10</v>
      </c>
      <c r="U62" s="82">
        <v>4.7</v>
      </c>
      <c r="V62" s="83"/>
      <c r="W62" s="94">
        <v>0.8</v>
      </c>
      <c r="X62" s="94"/>
    </row>
    <row r="63" spans="1:24" s="12" customFormat="1" ht="18">
      <c r="A63" s="80" t="s">
        <v>30</v>
      </c>
      <c r="B63" s="51" t="s">
        <v>61</v>
      </c>
      <c r="C63" s="16">
        <v>9</v>
      </c>
      <c r="D63" s="62">
        <f>D55+0.1</f>
        <v>7.3999999999999995</v>
      </c>
      <c r="E63" s="62">
        <f aca="true" t="shared" si="20" ref="E63:S63">E55+0.1</f>
        <v>7.5</v>
      </c>
      <c r="F63" s="62">
        <f t="shared" si="20"/>
        <v>9.2</v>
      </c>
      <c r="G63" s="62">
        <f t="shared" si="20"/>
        <v>9.4</v>
      </c>
      <c r="H63" s="62">
        <f t="shared" si="20"/>
        <v>10.25</v>
      </c>
      <c r="I63" s="62">
        <f t="shared" si="20"/>
        <v>10.4</v>
      </c>
      <c r="J63" s="62">
        <f>J55+0.1</f>
        <v>11.299999999999999</v>
      </c>
      <c r="K63" s="62">
        <f t="shared" si="20"/>
        <v>11.549999999999999</v>
      </c>
      <c r="L63" s="62">
        <f t="shared" si="20"/>
        <v>12.4</v>
      </c>
      <c r="M63" s="62">
        <f t="shared" si="20"/>
        <v>14.15</v>
      </c>
      <c r="N63" s="62">
        <f t="shared" si="20"/>
        <v>14.35</v>
      </c>
      <c r="O63" s="62">
        <f t="shared" si="20"/>
        <v>15.4</v>
      </c>
      <c r="P63" s="62">
        <f t="shared" si="20"/>
        <v>16.400000000000002</v>
      </c>
      <c r="Q63" s="62">
        <f t="shared" si="20"/>
        <v>16.5</v>
      </c>
      <c r="R63" s="62">
        <f t="shared" si="20"/>
        <v>17.5</v>
      </c>
      <c r="S63" s="62">
        <f t="shared" si="20"/>
        <v>18.450000000000003</v>
      </c>
      <c r="T63" s="16" t="s">
        <v>10</v>
      </c>
      <c r="U63" s="82">
        <v>6</v>
      </c>
      <c r="V63" s="83"/>
      <c r="W63" s="94">
        <v>1.3</v>
      </c>
      <c r="X63" s="94"/>
    </row>
    <row r="64" spans="1:24" s="12" customFormat="1" ht="18">
      <c r="A64" s="80" t="s">
        <v>37</v>
      </c>
      <c r="B64" s="51" t="s">
        <v>61</v>
      </c>
      <c r="C64" s="16">
        <v>10</v>
      </c>
      <c r="D64" s="62">
        <f>D55+0.13</f>
        <v>7.43</v>
      </c>
      <c r="E64" s="62">
        <f aca="true" t="shared" si="21" ref="E64:S64">E55+0.13</f>
        <v>7.53</v>
      </c>
      <c r="F64" s="62">
        <f t="shared" si="21"/>
        <v>9.23</v>
      </c>
      <c r="G64" s="62">
        <f t="shared" si="21"/>
        <v>9.430000000000001</v>
      </c>
      <c r="H64" s="62">
        <f t="shared" si="21"/>
        <v>10.280000000000001</v>
      </c>
      <c r="I64" s="62">
        <f t="shared" si="21"/>
        <v>10.430000000000001</v>
      </c>
      <c r="J64" s="62">
        <f>J55+0.13</f>
        <v>11.33</v>
      </c>
      <c r="K64" s="62">
        <f t="shared" si="21"/>
        <v>11.58</v>
      </c>
      <c r="L64" s="62">
        <f t="shared" si="21"/>
        <v>12.430000000000001</v>
      </c>
      <c r="M64" s="62">
        <f t="shared" si="21"/>
        <v>14.180000000000001</v>
      </c>
      <c r="N64" s="62">
        <f t="shared" si="21"/>
        <v>14.38</v>
      </c>
      <c r="O64" s="62">
        <f t="shared" si="21"/>
        <v>15.430000000000001</v>
      </c>
      <c r="P64" s="62">
        <f t="shared" si="21"/>
        <v>16.43</v>
      </c>
      <c r="Q64" s="62">
        <f t="shared" si="21"/>
        <v>16.529999999999998</v>
      </c>
      <c r="R64" s="62">
        <f t="shared" si="21"/>
        <v>17.529999999999998</v>
      </c>
      <c r="S64" s="62">
        <f t="shared" si="21"/>
        <v>18.48</v>
      </c>
      <c r="T64" s="16" t="s">
        <v>10</v>
      </c>
      <c r="U64" s="82">
        <v>8.1</v>
      </c>
      <c r="V64" s="83"/>
      <c r="W64" s="82">
        <v>2.1</v>
      </c>
      <c r="X64" s="91"/>
    </row>
    <row r="65" spans="1:24" s="12" customFormat="1" ht="18">
      <c r="A65" s="80" t="s">
        <v>29</v>
      </c>
      <c r="B65" s="51" t="s">
        <v>61</v>
      </c>
      <c r="C65" s="16">
        <v>11</v>
      </c>
      <c r="D65" s="62">
        <f>D55+0.15</f>
        <v>7.45</v>
      </c>
      <c r="E65" s="62">
        <f aca="true" t="shared" si="22" ref="E65:S65">E55+0.15</f>
        <v>7.550000000000001</v>
      </c>
      <c r="F65" s="62">
        <f t="shared" si="22"/>
        <v>9.25</v>
      </c>
      <c r="G65" s="62">
        <f t="shared" si="22"/>
        <v>9.450000000000001</v>
      </c>
      <c r="H65" s="62">
        <f t="shared" si="22"/>
        <v>10.3</v>
      </c>
      <c r="I65" s="62">
        <f t="shared" si="22"/>
        <v>10.450000000000001</v>
      </c>
      <c r="J65" s="62">
        <f>J55+0.15</f>
        <v>11.35</v>
      </c>
      <c r="K65" s="62">
        <f>K55+0.55</f>
        <v>12</v>
      </c>
      <c r="L65" s="62">
        <f t="shared" si="22"/>
        <v>12.450000000000001</v>
      </c>
      <c r="M65" s="62">
        <f t="shared" si="22"/>
        <v>14.200000000000001</v>
      </c>
      <c r="N65" s="62">
        <f t="shared" si="22"/>
        <v>14.4</v>
      </c>
      <c r="O65" s="62">
        <f t="shared" si="22"/>
        <v>15.450000000000001</v>
      </c>
      <c r="P65" s="62">
        <f t="shared" si="22"/>
        <v>16.45</v>
      </c>
      <c r="Q65" s="62">
        <f t="shared" si="22"/>
        <v>16.549999999999997</v>
      </c>
      <c r="R65" s="62">
        <f t="shared" si="22"/>
        <v>17.549999999999997</v>
      </c>
      <c r="S65" s="62">
        <f t="shared" si="22"/>
        <v>18.5</v>
      </c>
      <c r="T65" s="16" t="s">
        <v>10</v>
      </c>
      <c r="U65" s="82">
        <v>10.1</v>
      </c>
      <c r="V65" s="83"/>
      <c r="W65" s="82">
        <v>2</v>
      </c>
      <c r="X65" s="91"/>
    </row>
    <row r="66" spans="1:24" s="12" customFormat="1" ht="23.25" customHeight="1">
      <c r="A66" s="80" t="s">
        <v>28</v>
      </c>
      <c r="B66" s="51" t="s">
        <v>61</v>
      </c>
      <c r="C66" s="16">
        <v>12</v>
      </c>
      <c r="D66" s="62">
        <f>D55+0.16</f>
        <v>7.46</v>
      </c>
      <c r="E66" s="62">
        <f aca="true" t="shared" si="23" ref="E66:S66">E55+0.16</f>
        <v>7.5600000000000005</v>
      </c>
      <c r="F66" s="62">
        <f t="shared" si="23"/>
        <v>9.26</v>
      </c>
      <c r="G66" s="62">
        <f t="shared" si="23"/>
        <v>9.46</v>
      </c>
      <c r="H66" s="62">
        <f t="shared" si="23"/>
        <v>10.31</v>
      </c>
      <c r="I66" s="62">
        <f t="shared" si="23"/>
        <v>10.46</v>
      </c>
      <c r="J66" s="62">
        <f>J55+0.16</f>
        <v>11.36</v>
      </c>
      <c r="K66" s="62">
        <f>K55+0.56</f>
        <v>12.01</v>
      </c>
      <c r="L66" s="62">
        <f t="shared" si="23"/>
        <v>12.46</v>
      </c>
      <c r="M66" s="62">
        <f t="shared" si="23"/>
        <v>14.21</v>
      </c>
      <c r="N66" s="62">
        <f t="shared" si="23"/>
        <v>14.41</v>
      </c>
      <c r="O66" s="62">
        <f t="shared" si="23"/>
        <v>15.46</v>
      </c>
      <c r="P66" s="62">
        <f t="shared" si="23"/>
        <v>16.46</v>
      </c>
      <c r="Q66" s="62">
        <f t="shared" si="23"/>
        <v>16.56</v>
      </c>
      <c r="R66" s="62">
        <f t="shared" si="23"/>
        <v>17.56</v>
      </c>
      <c r="S66" s="62">
        <f t="shared" si="23"/>
        <v>18.51</v>
      </c>
      <c r="T66" s="16" t="s">
        <v>10</v>
      </c>
      <c r="U66" s="82">
        <v>10.5</v>
      </c>
      <c r="V66" s="83"/>
      <c r="W66" s="82">
        <v>0.4</v>
      </c>
      <c r="X66" s="83"/>
    </row>
    <row r="67" spans="1:24" s="12" customFormat="1" ht="18">
      <c r="A67" s="80" t="s">
        <v>27</v>
      </c>
      <c r="B67" s="51" t="s">
        <v>61</v>
      </c>
      <c r="C67" s="16">
        <v>13</v>
      </c>
      <c r="D67" s="62">
        <f>D55+0.17</f>
        <v>7.47</v>
      </c>
      <c r="E67" s="62">
        <f aca="true" t="shared" si="24" ref="E67:S67">E55+0.17</f>
        <v>7.57</v>
      </c>
      <c r="F67" s="62">
        <f t="shared" si="24"/>
        <v>9.27</v>
      </c>
      <c r="G67" s="62">
        <f t="shared" si="24"/>
        <v>9.47</v>
      </c>
      <c r="H67" s="62">
        <f t="shared" si="24"/>
        <v>10.32</v>
      </c>
      <c r="I67" s="62">
        <f t="shared" si="24"/>
        <v>10.47</v>
      </c>
      <c r="J67" s="62">
        <f>J55+0.17</f>
        <v>11.37</v>
      </c>
      <c r="K67" s="62">
        <f>K55+0.57</f>
        <v>12.02</v>
      </c>
      <c r="L67" s="62">
        <f t="shared" si="24"/>
        <v>12.47</v>
      </c>
      <c r="M67" s="62">
        <f t="shared" si="24"/>
        <v>14.22</v>
      </c>
      <c r="N67" s="62">
        <f t="shared" si="24"/>
        <v>14.42</v>
      </c>
      <c r="O67" s="62">
        <f t="shared" si="24"/>
        <v>15.47</v>
      </c>
      <c r="P67" s="62">
        <f t="shared" si="24"/>
        <v>16.470000000000002</v>
      </c>
      <c r="Q67" s="62">
        <f t="shared" si="24"/>
        <v>16.57</v>
      </c>
      <c r="R67" s="62">
        <f t="shared" si="24"/>
        <v>17.57</v>
      </c>
      <c r="S67" s="62">
        <f t="shared" si="24"/>
        <v>18.520000000000003</v>
      </c>
      <c r="T67" s="16" t="s">
        <v>10</v>
      </c>
      <c r="U67" s="82">
        <v>11.5</v>
      </c>
      <c r="V67" s="83"/>
      <c r="W67" s="82">
        <v>1</v>
      </c>
      <c r="X67" s="83"/>
    </row>
    <row r="68" spans="1:24" s="12" customFormat="1" ht="18">
      <c r="A68" s="79" t="s">
        <v>26</v>
      </c>
      <c r="B68" s="81" t="s">
        <v>55</v>
      </c>
      <c r="C68" s="16">
        <v>14</v>
      </c>
      <c r="D68" s="62">
        <f>D55+0.19</f>
        <v>7.49</v>
      </c>
      <c r="E68" s="62">
        <f aca="true" t="shared" si="25" ref="E68:S68">E55+0.19</f>
        <v>7.590000000000001</v>
      </c>
      <c r="F68" s="62">
        <f t="shared" si="25"/>
        <v>9.29</v>
      </c>
      <c r="G68" s="62">
        <f t="shared" si="25"/>
        <v>9.49</v>
      </c>
      <c r="H68" s="62">
        <f t="shared" si="25"/>
        <v>10.34</v>
      </c>
      <c r="I68" s="62">
        <f t="shared" si="25"/>
        <v>10.49</v>
      </c>
      <c r="J68" s="62">
        <f>J55+0.19</f>
        <v>11.389999999999999</v>
      </c>
      <c r="K68" s="62">
        <f>K55+0.59</f>
        <v>12.04</v>
      </c>
      <c r="L68" s="62">
        <f t="shared" si="25"/>
        <v>12.49</v>
      </c>
      <c r="M68" s="62">
        <f t="shared" si="25"/>
        <v>14.24</v>
      </c>
      <c r="N68" s="62">
        <f t="shared" si="25"/>
        <v>14.44</v>
      </c>
      <c r="O68" s="62">
        <f t="shared" si="25"/>
        <v>15.49</v>
      </c>
      <c r="P68" s="62">
        <f t="shared" si="25"/>
        <v>16.490000000000002</v>
      </c>
      <c r="Q68" s="62">
        <f t="shared" si="25"/>
        <v>16.59</v>
      </c>
      <c r="R68" s="62">
        <f t="shared" si="25"/>
        <v>17.59</v>
      </c>
      <c r="S68" s="62">
        <f t="shared" si="25"/>
        <v>18.540000000000003</v>
      </c>
      <c r="T68" s="16" t="s">
        <v>10</v>
      </c>
      <c r="U68" s="82">
        <v>12</v>
      </c>
      <c r="V68" s="83"/>
      <c r="W68" s="82">
        <v>0.5</v>
      </c>
      <c r="X68" s="83"/>
    </row>
    <row r="69" spans="1:24" s="12" customFormat="1" ht="18">
      <c r="A69" s="79" t="s">
        <v>11</v>
      </c>
      <c r="B69" s="51" t="s">
        <v>61</v>
      </c>
      <c r="C69" s="39">
        <v>15</v>
      </c>
      <c r="D69" s="61">
        <f>D55+0.2</f>
        <v>7.5</v>
      </c>
      <c r="E69" s="61">
        <f>E55+0.6</f>
        <v>8</v>
      </c>
      <c r="F69" s="61">
        <f aca="true" t="shared" si="26" ref="F69:S69">F55+0.2</f>
        <v>9.299999999999999</v>
      </c>
      <c r="G69" s="61">
        <f t="shared" si="26"/>
        <v>9.5</v>
      </c>
      <c r="H69" s="61">
        <f t="shared" si="26"/>
        <v>10.35</v>
      </c>
      <c r="I69" s="61">
        <f t="shared" si="26"/>
        <v>10.5</v>
      </c>
      <c r="J69" s="61">
        <f>J55+0.2</f>
        <v>11.399999999999999</v>
      </c>
      <c r="K69" s="61">
        <f>K55+0.6</f>
        <v>12.049999999999999</v>
      </c>
      <c r="L69" s="61">
        <f t="shared" si="26"/>
        <v>12.5</v>
      </c>
      <c r="M69" s="61">
        <f t="shared" si="26"/>
        <v>14.25</v>
      </c>
      <c r="N69" s="61">
        <f t="shared" si="26"/>
        <v>14.45</v>
      </c>
      <c r="O69" s="61">
        <f t="shared" si="26"/>
        <v>15.5</v>
      </c>
      <c r="P69" s="61">
        <f t="shared" si="26"/>
        <v>16.5</v>
      </c>
      <c r="Q69" s="61">
        <f>Q55+0.6</f>
        <v>17</v>
      </c>
      <c r="R69" s="61">
        <f t="shared" si="26"/>
        <v>17.599999999999998</v>
      </c>
      <c r="S69" s="61">
        <f t="shared" si="26"/>
        <v>18.55</v>
      </c>
      <c r="T69" s="16" t="s">
        <v>10</v>
      </c>
      <c r="U69" s="82">
        <v>12.2</v>
      </c>
      <c r="V69" s="83"/>
      <c r="W69" s="82">
        <v>0.2</v>
      </c>
      <c r="X69" s="83"/>
    </row>
    <row r="70" spans="1:24" s="12" customFormat="1" ht="18" customHeight="1">
      <c r="A70" s="15"/>
      <c r="B70" s="15"/>
      <c r="C70" s="14"/>
      <c r="D70" s="16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6" t="s">
        <v>5</v>
      </c>
      <c r="J70" s="16" t="s">
        <v>5</v>
      </c>
      <c r="K70" s="16" t="s">
        <v>5</v>
      </c>
      <c r="L70" s="16" t="s">
        <v>5</v>
      </c>
      <c r="M70" s="16" t="s">
        <v>5</v>
      </c>
      <c r="N70" s="16" t="s">
        <v>5</v>
      </c>
      <c r="O70" s="16" t="s">
        <v>5</v>
      </c>
      <c r="P70" s="16" t="s">
        <v>5</v>
      </c>
      <c r="Q70" s="16" t="s">
        <v>5</v>
      </c>
      <c r="R70" s="16" t="s">
        <v>5</v>
      </c>
      <c r="S70" s="16" t="s">
        <v>5</v>
      </c>
      <c r="T70" s="16"/>
      <c r="U70" s="98" t="s">
        <v>54</v>
      </c>
      <c r="V70" s="99"/>
      <c r="W70" s="82"/>
      <c r="X70" s="83"/>
    </row>
    <row r="71" spans="1:24" s="12" customFormat="1" ht="14.25" customHeight="1">
      <c r="A71" s="74" t="s">
        <v>12</v>
      </c>
      <c r="B71" s="74"/>
      <c r="C71" s="75"/>
      <c r="D71" s="74">
        <v>34.3</v>
      </c>
      <c r="E71" s="74">
        <v>34.3</v>
      </c>
      <c r="F71" s="74">
        <v>34.3</v>
      </c>
      <c r="G71" s="74">
        <v>34.3</v>
      </c>
      <c r="H71" s="74">
        <v>34.3</v>
      </c>
      <c r="I71" s="74">
        <v>34.3</v>
      </c>
      <c r="J71" s="74">
        <v>34.3</v>
      </c>
      <c r="K71" s="74">
        <v>34.3</v>
      </c>
      <c r="L71" s="74">
        <v>34.3</v>
      </c>
      <c r="M71" s="74">
        <v>34.3</v>
      </c>
      <c r="N71" s="74">
        <v>34.3</v>
      </c>
      <c r="O71" s="74">
        <v>34.3</v>
      </c>
      <c r="P71" s="74">
        <v>34.3</v>
      </c>
      <c r="Q71" s="74">
        <v>34.3</v>
      </c>
      <c r="R71" s="74">
        <v>34.3</v>
      </c>
      <c r="S71" s="74">
        <v>34.3</v>
      </c>
      <c r="T71" s="16"/>
      <c r="U71" s="82"/>
      <c r="V71" s="83"/>
      <c r="W71" s="82"/>
      <c r="X71" s="83"/>
    </row>
    <row r="72" spans="1:24" s="12" customFormat="1" ht="18" customHeight="1">
      <c r="A72" s="74" t="s">
        <v>71</v>
      </c>
      <c r="B72" s="74"/>
      <c r="C72" s="75"/>
      <c r="D72" s="74">
        <v>45.5</v>
      </c>
      <c r="E72" s="74">
        <v>45.5</v>
      </c>
      <c r="F72" s="74">
        <v>45.5</v>
      </c>
      <c r="G72" s="74">
        <v>45.5</v>
      </c>
      <c r="H72" s="74">
        <v>45.5</v>
      </c>
      <c r="I72" s="74">
        <v>45.5</v>
      </c>
      <c r="J72" s="74">
        <v>45.5</v>
      </c>
      <c r="K72" s="74">
        <v>45.5</v>
      </c>
      <c r="L72" s="74">
        <v>45.5</v>
      </c>
      <c r="M72" s="74">
        <v>45.5</v>
      </c>
      <c r="N72" s="74">
        <v>45.5</v>
      </c>
      <c r="O72" s="74">
        <v>45.5</v>
      </c>
      <c r="P72" s="74">
        <v>45.5</v>
      </c>
      <c r="Q72" s="74">
        <v>45.5</v>
      </c>
      <c r="R72" s="74">
        <v>45.5</v>
      </c>
      <c r="S72" s="74">
        <v>45.5</v>
      </c>
      <c r="T72" s="17"/>
      <c r="U72" s="92"/>
      <c r="V72" s="93"/>
      <c r="W72" s="92"/>
      <c r="X72" s="93"/>
    </row>
    <row r="73" spans="1:37" s="12" customFormat="1" ht="18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23" s="12" customFormat="1" ht="19.5" customHeight="1">
      <c r="A74" s="22" t="s">
        <v>13</v>
      </c>
      <c r="B74" s="22" t="s">
        <v>14</v>
      </c>
      <c r="C74" s="22"/>
      <c r="D74" s="22"/>
      <c r="E74" s="22"/>
      <c r="F74" s="22" t="s">
        <v>15</v>
      </c>
      <c r="G74" s="22"/>
      <c r="N74" s="22"/>
      <c r="O74" s="66" t="s">
        <v>25</v>
      </c>
      <c r="U74" s="66"/>
      <c r="V74" s="66"/>
      <c r="W74" s="66"/>
    </row>
    <row r="75" spans="1:34" s="12" customFormat="1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77" t="s">
        <v>41</v>
      </c>
      <c r="P75" s="77"/>
      <c r="Q75" s="77"/>
      <c r="R75" s="77"/>
      <c r="S75" s="78"/>
      <c r="T75" s="78"/>
      <c r="U75" s="78"/>
      <c r="V75" s="78"/>
      <c r="W75" s="22"/>
      <c r="X75" s="22"/>
      <c r="Y75" s="19"/>
      <c r="Z75" s="19"/>
      <c r="AA75" s="19"/>
      <c r="AB75" s="19"/>
      <c r="AC75" s="19"/>
      <c r="AD75" s="22"/>
      <c r="AE75" s="22"/>
      <c r="AF75" s="22"/>
      <c r="AG75" s="22"/>
      <c r="AH75" s="22"/>
    </row>
    <row r="76" spans="1:34" s="12" customFormat="1" ht="18">
      <c r="A76" s="52" t="s">
        <v>19</v>
      </c>
      <c r="B76" s="52"/>
      <c r="C76" s="52"/>
      <c r="D76" s="52"/>
      <c r="E76" s="52"/>
      <c r="F76" s="52"/>
      <c r="G76" s="52"/>
      <c r="H76" s="52"/>
      <c r="I76" s="52"/>
      <c r="J76" s="22"/>
      <c r="K76" s="22"/>
      <c r="L76" s="97"/>
      <c r="M76" s="97"/>
      <c r="N76" s="97"/>
      <c r="O76" s="97"/>
      <c r="P76" s="97"/>
      <c r="Q76" s="97"/>
      <c r="R76" s="97"/>
      <c r="S76" s="35"/>
      <c r="W76" s="22"/>
      <c r="X76" s="22"/>
      <c r="Y76" s="19"/>
      <c r="Z76" s="19"/>
      <c r="AA76" s="19"/>
      <c r="AB76" s="19"/>
      <c r="AC76" s="19"/>
      <c r="AD76" s="22"/>
      <c r="AE76" s="22"/>
      <c r="AF76" s="22"/>
      <c r="AG76" s="22"/>
      <c r="AH76" s="22"/>
    </row>
    <row r="77" spans="1:34" s="24" customFormat="1" ht="18" customHeight="1">
      <c r="A77" s="52" t="s">
        <v>16</v>
      </c>
      <c r="B77" s="52"/>
      <c r="C77" s="52"/>
      <c r="D77" s="52"/>
      <c r="E77" s="52"/>
      <c r="F77" s="52"/>
      <c r="G77" s="52"/>
      <c r="H77" s="52"/>
      <c r="I77" s="52"/>
      <c r="J77" s="22"/>
      <c r="K77" s="22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29"/>
      <c r="Z77" s="29"/>
      <c r="AA77" s="25"/>
      <c r="AB77" s="25"/>
      <c r="AH77" s="26"/>
    </row>
    <row r="78" spans="1:33" s="12" customFormat="1" ht="18">
      <c r="A78" s="52" t="s">
        <v>17</v>
      </c>
      <c r="B78" s="52"/>
      <c r="C78" s="52"/>
      <c r="D78" s="52"/>
      <c r="E78" s="52"/>
      <c r="F78" s="52"/>
      <c r="G78" s="52"/>
      <c r="H78" s="52"/>
      <c r="I78" s="52"/>
      <c r="J78" s="22"/>
      <c r="K78" s="22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29"/>
      <c r="Z78" s="29"/>
      <c r="AA78" s="22"/>
      <c r="AB78" s="22"/>
      <c r="AC78" s="22"/>
      <c r="AD78" s="22"/>
      <c r="AE78" s="22"/>
      <c r="AF78" s="22"/>
      <c r="AG78" s="22"/>
    </row>
    <row r="79" spans="1:24" s="12" customFormat="1" ht="17.25" customHeight="1">
      <c r="A79" s="52" t="s">
        <v>20</v>
      </c>
      <c r="B79" s="52"/>
      <c r="C79" s="52"/>
      <c r="D79" s="52"/>
      <c r="E79" s="52"/>
      <c r="F79" s="52"/>
      <c r="G79" s="52"/>
      <c r="H79" s="52"/>
      <c r="I79" s="52"/>
      <c r="J79" s="22"/>
      <c r="K79" s="22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s="12" customFormat="1" ht="37.5" customHeight="1">
      <c r="A80" s="88" t="s">
        <v>24</v>
      </c>
      <c r="B80" s="88"/>
      <c r="C80" s="88"/>
      <c r="D80" s="88"/>
      <c r="E80" s="88"/>
      <c r="F80" s="88"/>
      <c r="G80" s="88"/>
      <c r="H80" s="88"/>
      <c r="I80" s="88"/>
      <c r="J80" s="22"/>
      <c r="K80" s="22"/>
      <c r="L80" s="22" t="s">
        <v>43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2:24" s="12" customFormat="1" ht="18">
      <c r="L81" s="84"/>
      <c r="M81" s="84"/>
      <c r="N81" s="84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5" ht="15">
      <c r="A82" s="8"/>
      <c r="B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</row>
    <row r="83" spans="20:25" ht="14.25">
      <c r="T83" s="10"/>
      <c r="U83" s="8"/>
      <c r="V83" s="8"/>
      <c r="W83" s="8"/>
      <c r="X83" s="8"/>
      <c r="Y83" s="8"/>
    </row>
    <row r="84" spans="1:38" ht="12.75">
      <c r="A84" s="10"/>
      <c r="B84" s="10"/>
      <c r="U84" s="5"/>
      <c r="V84" s="5"/>
      <c r="W84" s="5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21:25" ht="12.75">
      <c r="U85" s="10"/>
      <c r="V85" s="10"/>
      <c r="W85" s="10"/>
      <c r="X85" s="10"/>
      <c r="Y85" s="10"/>
    </row>
  </sheetData>
  <sheetProtection selectLockedCells="1" selectUnlockedCells="1"/>
  <mergeCells count="92">
    <mergeCell ref="W66:X66"/>
    <mergeCell ref="W57:X57"/>
    <mergeCell ref="U64:V64"/>
    <mergeCell ref="V21:W21"/>
    <mergeCell ref="V22:W22"/>
    <mergeCell ref="X22:Y22"/>
    <mergeCell ref="W60:X60"/>
    <mergeCell ref="X23:Y23"/>
    <mergeCell ref="X24:Y24"/>
    <mergeCell ref="V25:W25"/>
    <mergeCell ref="A7:F7"/>
    <mergeCell ref="U67:V67"/>
    <mergeCell ref="U68:V68"/>
    <mergeCell ref="W67:X67"/>
    <mergeCell ref="W68:X68"/>
    <mergeCell ref="V32:W32"/>
    <mergeCell ref="V33:W33"/>
    <mergeCell ref="U65:V65"/>
    <mergeCell ref="W65:X65"/>
    <mergeCell ref="A13:A15"/>
    <mergeCell ref="U14:Y14"/>
    <mergeCell ref="U13:Y13"/>
    <mergeCell ref="W55:X55"/>
    <mergeCell ref="U56:V56"/>
    <mergeCell ref="W64:X64"/>
    <mergeCell ref="V19:W19"/>
    <mergeCell ref="X15:Y15"/>
    <mergeCell ref="V16:W16"/>
    <mergeCell ref="X16:Y16"/>
    <mergeCell ref="V18:W18"/>
    <mergeCell ref="X18:Y18"/>
    <mergeCell ref="X21:Y21"/>
    <mergeCell ref="X17:Y17"/>
    <mergeCell ref="V20:W20"/>
    <mergeCell ref="X19:Y19"/>
    <mergeCell ref="X20:Y20"/>
    <mergeCell ref="X25:Y25"/>
    <mergeCell ref="W56:X56"/>
    <mergeCell ref="X26:Y26"/>
    <mergeCell ref="V23:W23"/>
    <mergeCell ref="V28:W28"/>
    <mergeCell ref="V29:W29"/>
    <mergeCell ref="X27:Y27"/>
    <mergeCell ref="U54:V54"/>
    <mergeCell ref="W54:X54"/>
    <mergeCell ref="V24:W24"/>
    <mergeCell ref="V30:W30"/>
    <mergeCell ref="X31:Y31"/>
    <mergeCell ref="X33:Y33"/>
    <mergeCell ref="X28:Y28"/>
    <mergeCell ref="X29:Y29"/>
    <mergeCell ref="X30:Y30"/>
    <mergeCell ref="U70:V70"/>
    <mergeCell ref="U71:V71"/>
    <mergeCell ref="V26:W26"/>
    <mergeCell ref="A11:R12"/>
    <mergeCell ref="U55:V55"/>
    <mergeCell ref="V27:W27"/>
    <mergeCell ref="V17:W17"/>
    <mergeCell ref="V31:W31"/>
    <mergeCell ref="W58:X58"/>
    <mergeCell ref="V15:W15"/>
    <mergeCell ref="W59:X59"/>
    <mergeCell ref="U60:V60"/>
    <mergeCell ref="X32:Y32"/>
    <mergeCell ref="A80:I80"/>
    <mergeCell ref="L76:R76"/>
    <mergeCell ref="U58:V58"/>
    <mergeCell ref="U62:V62"/>
    <mergeCell ref="U69:V69"/>
    <mergeCell ref="W61:X61"/>
    <mergeCell ref="W62:X62"/>
    <mergeCell ref="L81:N81"/>
    <mergeCell ref="L42:N42"/>
    <mergeCell ref="U72:V72"/>
    <mergeCell ref="W70:X70"/>
    <mergeCell ref="W71:X71"/>
    <mergeCell ref="W72:X72"/>
    <mergeCell ref="W63:X63"/>
    <mergeCell ref="U63:V63"/>
    <mergeCell ref="U66:V66"/>
    <mergeCell ref="U61:V61"/>
    <mergeCell ref="W69:X69"/>
    <mergeCell ref="A48:F48"/>
    <mergeCell ref="U57:V57"/>
    <mergeCell ref="T11:Y11"/>
    <mergeCell ref="T12:Y12"/>
    <mergeCell ref="A50:X51"/>
    <mergeCell ref="A41:I41"/>
    <mergeCell ref="U52:X52"/>
    <mergeCell ref="U53:X53"/>
    <mergeCell ref="U59:V5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60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A0309</dc:creator>
  <cp:keywords/>
  <dc:description/>
  <cp:lastModifiedBy>B0118</cp:lastModifiedBy>
  <cp:lastPrinted>2020-02-04T10:37:25Z</cp:lastPrinted>
  <dcterms:created xsi:type="dcterms:W3CDTF">2014-09-15T12:44:25Z</dcterms:created>
  <dcterms:modified xsi:type="dcterms:W3CDTF">2020-03-05T12:23:54Z</dcterms:modified>
  <cp:category/>
  <cp:version/>
  <cp:contentType/>
  <cp:contentStatus/>
</cp:coreProperties>
</file>